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workbookProtection lockStructure="1"/>
  <bookViews>
    <workbookView xWindow="800" yWindow="480" windowWidth="24800" windowHeight="15360"/>
  </bookViews>
  <sheets>
    <sheet name="Elementary School" sheetId="1" r:id="rId1"/>
    <sheet name="Preschool" sheetId="2" r:id="rId2"/>
  </sheets>
  <definedNames>
    <definedName name="_xlnm.Print_Titles" localSheetId="0">'Elementary School'!$2:$2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100" i="1"/>
  <c r="F121"/>
  <c r="F113"/>
  <c r="F104"/>
  <c r="F92"/>
  <c r="F131"/>
  <c r="H113"/>
  <c r="H121"/>
  <c r="H104"/>
  <c r="H92"/>
  <c r="I92"/>
  <c r="H131"/>
  <c r="I131"/>
  <c r="J100"/>
  <c r="I129"/>
  <c r="J129"/>
  <c r="I127"/>
  <c r="J127"/>
  <c r="I109"/>
  <c r="I111"/>
  <c r="J111"/>
  <c r="I121"/>
  <c r="K123"/>
  <c r="J121"/>
  <c r="I119"/>
  <c r="J119"/>
  <c r="I117"/>
  <c r="J117"/>
  <c r="J109"/>
  <c r="B109"/>
  <c r="E104"/>
  <c r="D104"/>
  <c r="I102"/>
  <c r="J102"/>
  <c r="I97"/>
  <c r="J97"/>
  <c r="E92"/>
  <c r="D92"/>
  <c r="I90"/>
  <c r="J90"/>
  <c r="I88"/>
  <c r="J88"/>
  <c r="I86"/>
  <c r="J86"/>
  <c r="I84"/>
  <c r="J84"/>
  <c r="I82"/>
  <c r="J82"/>
  <c r="I80"/>
  <c r="J80"/>
  <c r="I78"/>
  <c r="J78"/>
  <c r="I76"/>
  <c r="J76"/>
  <c r="J74"/>
  <c r="I74"/>
  <c r="I72"/>
  <c r="J72"/>
  <c r="I70"/>
  <c r="J70"/>
  <c r="I68"/>
  <c r="J68"/>
  <c r="I66"/>
  <c r="J66"/>
  <c r="I64"/>
  <c r="J64"/>
  <c r="I62"/>
  <c r="J62"/>
  <c r="J60"/>
  <c r="I58"/>
  <c r="J58"/>
  <c r="I56"/>
  <c r="J56"/>
  <c r="I54"/>
  <c r="J54"/>
  <c r="I52"/>
  <c r="J52"/>
  <c r="I50"/>
  <c r="J50"/>
  <c r="I48"/>
  <c r="J48"/>
  <c r="I46"/>
  <c r="J46"/>
  <c r="I44"/>
  <c r="J44"/>
  <c r="I42"/>
  <c r="J42"/>
  <c r="I40"/>
  <c r="J40"/>
  <c r="J38"/>
  <c r="I38"/>
  <c r="I36"/>
  <c r="J36"/>
  <c r="I34"/>
  <c r="J34"/>
  <c r="I32"/>
  <c r="J32"/>
  <c r="I30"/>
  <c r="J30"/>
  <c r="I28"/>
  <c r="J28"/>
  <c r="I26"/>
  <c r="J26"/>
  <c r="I24"/>
  <c r="J24"/>
  <c r="J22"/>
  <c r="I22"/>
  <c r="I20"/>
  <c r="J20"/>
  <c r="I18"/>
  <c r="J18"/>
  <c r="I16"/>
  <c r="J16"/>
  <c r="I14"/>
  <c r="J14"/>
  <c r="I12"/>
  <c r="J12"/>
  <c r="I8"/>
  <c r="J8"/>
  <c r="I6"/>
  <c r="J6"/>
  <c r="J4"/>
  <c r="I4"/>
  <c r="F123"/>
  <c r="F133"/>
  <c r="I113"/>
  <c r="J113"/>
  <c r="I104"/>
  <c r="J104"/>
  <c r="I123"/>
  <c r="J131"/>
  <c r="H123"/>
  <c r="H133"/>
  <c r="J123"/>
  <c r="L123"/>
  <c r="I133"/>
  <c r="J133"/>
  <c r="K6" i="2"/>
  <c r="L6"/>
  <c r="J21"/>
  <c r="J9"/>
  <c r="J23"/>
  <c r="I9"/>
  <c r="K7"/>
  <c r="L7"/>
  <c r="K5"/>
  <c r="L5"/>
  <c r="H9"/>
  <c r="G9"/>
  <c r="D138"/>
  <c r="I21"/>
  <c r="G21"/>
  <c r="K9"/>
  <c r="L9"/>
</calcChain>
</file>

<file path=xl/comments1.xml><?xml version="1.0" encoding="utf-8"?>
<comments xmlns="http://schemas.openxmlformats.org/spreadsheetml/2006/main">
  <authors>
    <author>Gail</author>
  </authors>
  <commentList>
    <comment ref="F86" authorId="0">
      <text>
        <r>
          <rPr>
            <b/>
            <sz val="9"/>
            <color indexed="8"/>
            <rFont val="Tahoma"/>
            <family val="2"/>
          </rPr>
          <t>Lisa: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$15K moved to Food Service Revolving Fund for execution.</t>
        </r>
      </text>
    </comment>
  </commentList>
</comments>
</file>

<file path=xl/sharedStrings.xml><?xml version="1.0" encoding="utf-8"?>
<sst xmlns="http://schemas.openxmlformats.org/spreadsheetml/2006/main" count="155" uniqueCount="150">
  <si>
    <t>TOTAL SPED SUMMER SCHOOL</t>
  </si>
  <si>
    <t>Amount Change              (FY19 - FY20)</t>
  </si>
  <si>
    <t>R.H. Conwell Elementary Preschool Draft Budget</t>
  </si>
  <si>
    <t>Amount</t>
  </si>
  <si>
    <t>Appropriation</t>
  </si>
  <si>
    <t>Needed</t>
  </si>
  <si>
    <t>To</t>
  </si>
  <si>
    <t xml:space="preserve">Revolving Fund ATM </t>
  </si>
  <si>
    <t>Town Budget</t>
  </si>
  <si>
    <t>Circuit Breaker</t>
  </si>
  <si>
    <t>Classroom Para (1)</t>
  </si>
  <si>
    <t>Classroom Teacher (1)</t>
  </si>
  <si>
    <t>TOTAL BUDGET</t>
  </si>
  <si>
    <t>TOTAL students for FY20 = 23 students</t>
  </si>
  <si>
    <t>Carried Forward</t>
  </si>
  <si>
    <t xml:space="preserve">Hampshire Regional Middle and High School SPED Cost </t>
  </si>
  <si>
    <t>$36000 was not appropriated last year but is an actual cost for FY19.</t>
  </si>
  <si>
    <t>Anticipated tuition Feb - June 14</t>
  </si>
  <si>
    <t>FY18       Appropriated    School Budget</t>
  </si>
  <si>
    <t>FY19                       Appropriated          School Budget</t>
  </si>
  <si>
    <t>FY20 School Budget Request</t>
  </si>
  <si>
    <t>(12 returning/9 paying)</t>
  </si>
  <si>
    <t>Tuition Collected through January</t>
  </si>
  <si>
    <t>Classroom Part time Para</t>
  </si>
  <si>
    <t>TOTAL ANTICIPATED REVENUE</t>
  </si>
  <si>
    <t>Percent Change</t>
  </si>
  <si>
    <t>Amount Change</t>
  </si>
  <si>
    <t>Taxation (Town Meeting Request)</t>
  </si>
  <si>
    <t xml:space="preserve">Elementary Dues </t>
  </si>
  <si>
    <t xml:space="preserve">FY 20 BUDGET APPROVED BY SCHOOL COMMITTEE 3/14/19 </t>
  </si>
  <si>
    <t>Elementary Teachers Conference /Travel</t>
  </si>
  <si>
    <t>2353-111-60</t>
  </si>
  <si>
    <t>Elementary SPED Conference/Travel</t>
  </si>
  <si>
    <t>2410-100-05</t>
  </si>
  <si>
    <t>Elementary Instructional Supplies
(Formative Achievement Testing, Renewable Materials)</t>
  </si>
  <si>
    <t>2410-100-51</t>
  </si>
  <si>
    <t>Elementary Textbooks (Hardcover)</t>
  </si>
  <si>
    <t>2410-100-52</t>
  </si>
  <si>
    <t>Elementary General Supplies (Paper, Pencils, etc.)</t>
  </si>
  <si>
    <t>2410-111-05</t>
  </si>
  <si>
    <t>Elementary SPED Instructional Supplies (Renewables)</t>
  </si>
  <si>
    <t>2415-100-05</t>
  </si>
  <si>
    <t>Elementary Library Books</t>
  </si>
  <si>
    <t>2415-100-52</t>
  </si>
  <si>
    <t>Elementary Library General Supplies (Office Supplies)</t>
  </si>
  <si>
    <t>2450-100-06</t>
  </si>
  <si>
    <t>Elementary Computer Maintenance</t>
  </si>
  <si>
    <t>2450-111-05</t>
  </si>
  <si>
    <t>Elementary SPED Computer Software (Instructional)</t>
  </si>
  <si>
    <t>2710-100-01</t>
  </si>
  <si>
    <t>Elementary Guidance Salary (Adjustment Counselor)</t>
  </si>
  <si>
    <t>2710-100-52</t>
  </si>
  <si>
    <t>Elementary Guidance Supplies (Office Supplies)</t>
  </si>
  <si>
    <t>3200-000-01</t>
  </si>
  <si>
    <t>School Nurse Salary</t>
  </si>
  <si>
    <t>3200-000-04</t>
  </si>
  <si>
    <t>Health Services-Contracted Services School Physician</t>
  </si>
  <si>
    <t>3200-000-52</t>
  </si>
  <si>
    <t>School Nurse Supplies (Office/Medical)</t>
  </si>
  <si>
    <t>3200-000-60</t>
  </si>
  <si>
    <t>School Nurse Conference/Travel</t>
  </si>
  <si>
    <t>3300-100-04</t>
  </si>
  <si>
    <t>Elementary Transportation-Reg.</t>
  </si>
  <si>
    <t>3400-000-66</t>
  </si>
  <si>
    <t xml:space="preserve">Food Service (Separate Account) 
</t>
  </si>
  <si>
    <t>7230-100-80</t>
  </si>
  <si>
    <t>Elementary Instruction New Equipment</t>
  </si>
  <si>
    <t xml:space="preserve">                </t>
  </si>
  <si>
    <t>9100-111-04</t>
  </si>
  <si>
    <t xml:space="preserve">Elementary SPED Tuition </t>
  </si>
  <si>
    <t>TOTAL TOWN ELEMENTARY SCHOOL  APPROPRIATED:</t>
  </si>
  <si>
    <t xml:space="preserve">SECONDARY EDUCATION 7-12 </t>
  </si>
  <si>
    <r>
      <t xml:space="preserve">Hampshire Regional $7,500 per student, </t>
    </r>
    <r>
      <rPr>
        <b/>
        <sz val="14"/>
        <color theme="1"/>
        <rFont val="Calibri"/>
        <family val="2"/>
        <scheme val="minor"/>
      </rPr>
      <t>SPED costs included</t>
    </r>
  </si>
  <si>
    <r>
      <t>Hampshire Regional Transportation</t>
    </r>
    <r>
      <rPr>
        <b/>
        <sz val="14"/>
        <color theme="1"/>
        <rFont val="Calibri"/>
        <family val="2"/>
        <scheme val="minor"/>
      </rPr>
      <t xml:space="preserve"> plus bus monitor</t>
    </r>
  </si>
  <si>
    <t>$3800 allocated for bus monitor</t>
  </si>
  <si>
    <t>TOTAL SECONDARY EDUCATION 7-12  APPROPRIATED</t>
  </si>
  <si>
    <t>Out of District Tuition</t>
  </si>
  <si>
    <t>Out of District Trans</t>
  </si>
  <si>
    <t>Out of District Transportation</t>
  </si>
  <si>
    <t>Summer School Tuition</t>
  </si>
  <si>
    <t>Transportation</t>
  </si>
  <si>
    <t>TOTAL ALL SCHOOL EXPENDITURES</t>
  </si>
  <si>
    <t>FUNDING SOURCES</t>
  </si>
  <si>
    <t>CIRCUIT BREAKER</t>
  </si>
  <si>
    <t>SCHOOL CHOICE</t>
  </si>
  <si>
    <t>TOTAL Funding Sources</t>
  </si>
  <si>
    <t xml:space="preserve">Town Meeting </t>
  </si>
  <si>
    <t>Taxation (TOWN MEETING REQUEST)</t>
  </si>
  <si>
    <t>OUT OF DISTRICT</t>
  </si>
  <si>
    <t>TOTAL OUT OF DISTRICT</t>
  </si>
  <si>
    <t xml:space="preserve">SPED SUMMER SCHOOL </t>
  </si>
  <si>
    <t>Line Number</t>
  </si>
  <si>
    <t>DESE Code</t>
  </si>
  <si>
    <t>Account</t>
  </si>
  <si>
    <t>FY18       Appropriated School Budget</t>
  </si>
  <si>
    <t xml:space="preserve">  FY18           Actuals</t>
  </si>
  <si>
    <t>FY19        Appropriated    School Budget</t>
  </si>
  <si>
    <t>FY20  School      Budget              Request</t>
  </si>
  <si>
    <t>Percent Change (FY19 - FY20)</t>
  </si>
  <si>
    <t>1100-000-63</t>
  </si>
  <si>
    <t>School Committee Dues (Optional MASC)</t>
  </si>
  <si>
    <t>1200-000-01</t>
  </si>
  <si>
    <t>Central Office Services</t>
  </si>
  <si>
    <t>1110-000-02</t>
  </si>
  <si>
    <t>School Committee Recording Secretary</t>
  </si>
  <si>
    <t>1210-000-60</t>
  </si>
  <si>
    <t>Superintendent - Conference/Travel</t>
  </si>
  <si>
    <t>New Line</t>
  </si>
  <si>
    <t>Superintendent Program</t>
  </si>
  <si>
    <t>1430-000-04</t>
  </si>
  <si>
    <t>Legal Services (School Attorney)</t>
  </si>
  <si>
    <t>1450-000-01</t>
  </si>
  <si>
    <t>Technology Administrator’s Salary(fee for service)
Data Procesing and Reporting (SIMS, EPIMS, LTP, Ma SSP)</t>
  </si>
  <si>
    <t>1450-000-04</t>
  </si>
  <si>
    <t>Technology Contractual IT Services 
(Licensing software access programs utilized by administrators, teachers and staff Edline Progress Reports, Rediker Scheduling,Nursing Tracking Report,Etc., Internet)</t>
  </si>
  <si>
    <t>1450-211-05</t>
  </si>
  <si>
    <t>SPED System Computer Software
(Developing and tracking IEP’s and updated SPED regulations)</t>
  </si>
  <si>
    <t>2110-211-01</t>
  </si>
  <si>
    <t>SPED Director Salary (fee for service)</t>
  </si>
  <si>
    <t>2110-211-05</t>
  </si>
  <si>
    <t>SPED Office Supplies</t>
  </si>
  <si>
    <t>2210-100-01</t>
  </si>
  <si>
    <t>Elementary School Superintendant/Principal</t>
  </si>
  <si>
    <t>2210-100-02</t>
  </si>
  <si>
    <t>Business Manager</t>
  </si>
  <si>
    <t>2210-100-04</t>
  </si>
  <si>
    <t>Elementary Contractual Services
(Copier, Postage Meter, etc.)</t>
  </si>
  <si>
    <t>2210-100-05</t>
  </si>
  <si>
    <t>Elementary Office Supplies</t>
  </si>
  <si>
    <t>2210-100-60</t>
  </si>
  <si>
    <t>Elementary Principal’s Conference/Travel</t>
  </si>
  <si>
    <t>2210-100-63</t>
  </si>
  <si>
    <t>2210-100-64</t>
  </si>
  <si>
    <t>Elementary Advertisements (Hiring/Bids, Etc.)</t>
  </si>
  <si>
    <t>2210-100-66</t>
  </si>
  <si>
    <t>Elementary Other Expenses (Non-Recurring)</t>
  </si>
  <si>
    <t>2305-100-01</t>
  </si>
  <si>
    <t>Elementary Teachers Salaries</t>
  </si>
  <si>
    <t>2305-100-02</t>
  </si>
  <si>
    <t xml:space="preserve">Elementary Aides Salaries
</t>
  </si>
  <si>
    <t>four aides</t>
  </si>
  <si>
    <t>2310-111-01</t>
  </si>
  <si>
    <t>Elementary SPED Teacher Salary</t>
  </si>
  <si>
    <t>2310-111-04</t>
  </si>
  <si>
    <t xml:space="preserve">Elementary SPED contractual Services </t>
  </si>
  <si>
    <t>2325-100-02</t>
  </si>
  <si>
    <t xml:space="preserve">Elementary Substitute Teachers
</t>
  </si>
  <si>
    <t>2353-100-02</t>
  </si>
  <si>
    <t>Elementary Teacher Professional Development</t>
  </si>
  <si>
    <t>2353-100-60</t>
  </si>
</sst>
</file>

<file path=xl/styles.xml><?xml version="1.0" encoding="utf-8"?>
<styleSheet xmlns="http://schemas.openxmlformats.org/spreadsheetml/2006/main">
  <numFmts count="2">
    <numFmt numFmtId="164" formatCode="0_);\(0\)"/>
    <numFmt numFmtId="165" formatCode="_([$$-409]* #,##0.00_);_([$$-409]* \(#,##0.00\);_([$$-409]* &quot;-&quot;??_);_(@_)"/>
  </numFmts>
  <fonts count="27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indexed="8"/>
      <name val="Lucida Sans"/>
      <family val="2"/>
    </font>
    <font>
      <b/>
      <sz val="26"/>
      <color indexed="17"/>
      <name val="Lucida Sans"/>
      <family val="2"/>
    </font>
    <font>
      <sz val="14"/>
      <color indexed="8"/>
      <name val="Lucida Sans"/>
      <family val="2"/>
    </font>
    <font>
      <b/>
      <sz val="14"/>
      <color indexed="8"/>
      <name val="Lucida Sans"/>
      <family val="2"/>
    </font>
    <font>
      <b/>
      <sz val="10"/>
      <color indexed="8"/>
      <name val="Lucida Sans"/>
      <family val="2"/>
    </font>
    <font>
      <i/>
      <sz val="14"/>
      <color indexed="8"/>
      <name val="Lucida Sans"/>
      <family val="2"/>
    </font>
    <font>
      <b/>
      <sz val="11"/>
      <color indexed="8"/>
      <name val="Lucida Sans"/>
      <family val="2"/>
    </font>
    <font>
      <b/>
      <sz val="14"/>
      <name val="Lucida Sans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indexed="8"/>
      <name val="Lucida Sans"/>
      <family val="2"/>
    </font>
    <font>
      <sz val="11"/>
      <color theme="1"/>
      <name val="Calibri"/>
      <family val="2"/>
      <scheme val="minor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8"/>
      <name val="Verdana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23" fillId="0" borderId="0" applyFont="0" applyFill="0" applyBorder="0" applyAlignment="0" applyProtection="0"/>
  </cellStyleXfs>
  <cellXfs count="123">
    <xf numFmtId="0" fontId="0" fillId="0" borderId="0" xfId="0"/>
    <xf numFmtId="39" fontId="5" fillId="0" borderId="1" xfId="0" applyNumberFormat="1" applyFont="1" applyBorder="1" applyAlignment="1">
      <alignment vertical="top"/>
    </xf>
    <xf numFmtId="39" fontId="5" fillId="2" borderId="1" xfId="0" applyNumberFormat="1" applyFont="1" applyFill="1" applyBorder="1" applyAlignment="1">
      <alignment vertical="top"/>
    </xf>
    <xf numFmtId="39" fontId="5" fillId="4" borderId="1" xfId="0" applyNumberFormat="1" applyFont="1" applyFill="1" applyBorder="1" applyAlignment="1">
      <alignment vertical="top"/>
    </xf>
    <xf numFmtId="39" fontId="1" fillId="0" borderId="1" xfId="0" applyNumberFormat="1" applyFont="1" applyBorder="1"/>
    <xf numFmtId="39" fontId="5" fillId="10" borderId="1" xfId="0" applyNumberFormat="1" applyFont="1" applyFill="1" applyBorder="1" applyAlignment="1">
      <alignment vertical="top"/>
    </xf>
    <xf numFmtId="39" fontId="15" fillId="11" borderId="1" xfId="0" applyNumberFormat="1" applyFont="1" applyFill="1" applyBorder="1"/>
    <xf numFmtId="39" fontId="18" fillId="11" borderId="1" xfId="0" applyNumberFormat="1" applyFont="1" applyFill="1" applyBorder="1"/>
    <xf numFmtId="39" fontId="15" fillId="8" borderId="1" xfId="0" applyNumberFormat="1" applyFont="1" applyFill="1" applyBorder="1"/>
    <xf numFmtId="39" fontId="12" fillId="0" borderId="1" xfId="0" applyNumberFormat="1" applyFont="1" applyBorder="1"/>
    <xf numFmtId="39" fontId="12" fillId="0" borderId="3" xfId="0" applyNumberFormat="1" applyFont="1" applyBorder="1"/>
    <xf numFmtId="39" fontId="18" fillId="0" borderId="3" xfId="0" applyNumberFormat="1" applyFont="1" applyBorder="1"/>
    <xf numFmtId="39" fontId="18" fillId="0" borderId="4" xfId="0" applyNumberFormat="1" applyFont="1" applyBorder="1"/>
    <xf numFmtId="39" fontId="12" fillId="0" borderId="4" xfId="0" applyNumberFormat="1" applyFont="1" applyBorder="1"/>
    <xf numFmtId="39" fontId="13" fillId="11" borderId="2" xfId="0" applyNumberFormat="1" applyFont="1" applyFill="1" applyBorder="1" applyAlignment="1">
      <alignment vertical="center"/>
    </xf>
    <xf numFmtId="39" fontId="13" fillId="11" borderId="3" xfId="0" applyNumberFormat="1" applyFont="1" applyFill="1" applyBorder="1" applyAlignment="1">
      <alignment vertical="center"/>
    </xf>
    <xf numFmtId="39" fontId="13" fillId="11" borderId="4" xfId="0" applyNumberFormat="1" applyFont="1" applyFill="1" applyBorder="1" applyAlignment="1">
      <alignment vertical="center"/>
    </xf>
    <xf numFmtId="39" fontId="13" fillId="11" borderId="4" xfId="0" applyNumberFormat="1" applyFont="1" applyFill="1" applyBorder="1" applyAlignment="1">
      <alignment horizontal="center" vertical="center"/>
    </xf>
    <xf numFmtId="39" fontId="12" fillId="11" borderId="4" xfId="0" applyNumberFormat="1" applyFont="1" applyFill="1" applyBorder="1"/>
    <xf numFmtId="39" fontId="14" fillId="0" borderId="1" xfId="0" applyNumberFormat="1" applyFont="1" applyBorder="1"/>
    <xf numFmtId="39" fontId="15" fillId="12" borderId="1" xfId="0" applyNumberFormat="1" applyFont="1" applyFill="1" applyBorder="1" applyAlignment="1">
      <alignment horizontal="center"/>
    </xf>
    <xf numFmtId="39" fontId="15" fillId="0" borderId="1" xfId="0" applyNumberFormat="1" applyFont="1" applyBorder="1" applyAlignment="1">
      <alignment horizontal="center"/>
    </xf>
    <xf numFmtId="39" fontId="4" fillId="0" borderId="1" xfId="0" applyNumberFormat="1" applyFont="1" applyBorder="1" applyAlignment="1">
      <alignment horizontal="center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39" fontId="16" fillId="0" borderId="1" xfId="0" applyNumberFormat="1" applyFont="1" applyBorder="1"/>
    <xf numFmtId="39" fontId="15" fillId="2" borderId="1" xfId="0" applyNumberFormat="1" applyFont="1" applyFill="1" applyBorder="1" applyAlignment="1">
      <alignment horizontal="center"/>
    </xf>
    <xf numFmtId="39" fontId="15" fillId="0" borderId="1" xfId="0" applyNumberFormat="1" applyFont="1" applyBorder="1" applyAlignment="1">
      <alignment vertical="center"/>
    </xf>
    <xf numFmtId="39" fontId="14" fillId="12" borderId="1" xfId="0" applyNumberFormat="1" applyFont="1" applyFill="1" applyBorder="1"/>
    <xf numFmtId="165" fontId="15" fillId="0" borderId="1" xfId="0" applyNumberFormat="1" applyFont="1" applyBorder="1"/>
    <xf numFmtId="165" fontId="17" fillId="13" borderId="1" xfId="0" applyNumberFormat="1" applyFont="1" applyFill="1" applyBorder="1"/>
    <xf numFmtId="10" fontId="14" fillId="0" borderId="1" xfId="1" applyNumberFormat="1" applyFont="1" applyBorder="1"/>
    <xf numFmtId="39" fontId="14" fillId="0" borderId="1" xfId="0" applyNumberFormat="1" applyFont="1" applyBorder="1" applyAlignment="1">
      <alignment vertical="center"/>
    </xf>
    <xf numFmtId="165" fontId="17" fillId="0" borderId="1" xfId="0" applyNumberFormat="1" applyFont="1" applyBorder="1"/>
    <xf numFmtId="39" fontId="15" fillId="0" borderId="1" xfId="0" applyNumberFormat="1" applyFont="1" applyBorder="1"/>
    <xf numFmtId="165" fontId="14" fillId="0" borderId="1" xfId="0" applyNumberFormat="1" applyFont="1" applyBorder="1"/>
    <xf numFmtId="165" fontId="18" fillId="2" borderId="1" xfId="0" applyNumberFormat="1" applyFont="1" applyFill="1" applyBorder="1" applyAlignment="1">
      <alignment horizontal="center"/>
    </xf>
    <xf numFmtId="165" fontId="1" fillId="0" borderId="0" xfId="0" applyNumberFormat="1" applyFont="1"/>
    <xf numFmtId="39" fontId="14" fillId="0" borderId="1" xfId="0" applyNumberFormat="1" applyFont="1" applyBorder="1" applyAlignment="1">
      <alignment horizontal="left"/>
    </xf>
    <xf numFmtId="165" fontId="15" fillId="2" borderId="1" xfId="0" applyNumberFormat="1" applyFont="1" applyFill="1" applyBorder="1" applyAlignment="1">
      <alignment horizontal="right"/>
    </xf>
    <xf numFmtId="165" fontId="14" fillId="2" borderId="1" xfId="0" applyNumberFormat="1" applyFont="1" applyFill="1" applyBorder="1" applyAlignment="1">
      <alignment horizontal="right"/>
    </xf>
    <xf numFmtId="39" fontId="22" fillId="0" borderId="1" xfId="0" applyNumberFormat="1" applyFont="1" applyBorder="1" applyAlignment="1">
      <alignment horizontal="left"/>
    </xf>
    <xf numFmtId="39" fontId="15" fillId="11" borderId="1" xfId="0" applyNumberFormat="1" applyFont="1" applyFill="1" applyBorder="1" applyAlignment="1">
      <alignment horizontal="center"/>
    </xf>
    <xf numFmtId="39" fontId="18" fillId="0" borderId="1" xfId="0" applyNumberFormat="1" applyFont="1" applyBorder="1"/>
    <xf numFmtId="39" fontId="19" fillId="2" borderId="1" xfId="0" applyNumberFormat="1" applyFont="1" applyFill="1" applyBorder="1"/>
    <xf numFmtId="39" fontId="14" fillId="8" borderId="1" xfId="0" applyNumberFormat="1" applyFont="1" applyFill="1" applyBorder="1"/>
    <xf numFmtId="165" fontId="15" fillId="8" borderId="1" xfId="0" applyNumberFormat="1" applyFont="1" applyFill="1" applyBorder="1"/>
    <xf numFmtId="39" fontId="12" fillId="12" borderId="1" xfId="0" applyNumberFormat="1" applyFont="1" applyFill="1" applyBorder="1"/>
    <xf numFmtId="39" fontId="18" fillId="12" borderId="1" xfId="0" applyNumberFormat="1" applyFont="1" applyFill="1" applyBorder="1"/>
    <xf numFmtId="39" fontId="21" fillId="0" borderId="1" xfId="0" applyNumberFormat="1" applyFont="1" applyBorder="1"/>
    <xf numFmtId="164" fontId="3" fillId="0" borderId="1" xfId="0" applyNumberFormat="1" applyFont="1" applyBorder="1" applyAlignment="1">
      <alignment horizontal="center" vertical="center" wrapText="1"/>
    </xf>
    <xf numFmtId="39" fontId="3" fillId="0" borderId="1" xfId="0" applyNumberFormat="1" applyFont="1" applyBorder="1" applyAlignment="1">
      <alignment horizontal="center" vertical="center" wrapText="1"/>
    </xf>
    <xf numFmtId="39" fontId="0" fillId="2" borderId="1" xfId="0" applyNumberFormat="1" applyFill="1" applyBorder="1" applyAlignment="1">
      <alignment horizontal="center" vertical="center" wrapText="1"/>
    </xf>
    <xf numFmtId="39" fontId="4" fillId="9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9" fontId="2" fillId="2" borderId="1" xfId="0" applyNumberFormat="1" applyFont="1" applyFill="1" applyBorder="1" applyAlignment="1">
      <alignment horizontal="center" vertical="center" wrapText="1"/>
    </xf>
    <xf numFmtId="39" fontId="2" fillId="2" borderId="1" xfId="0" applyNumberFormat="1" applyFont="1" applyFill="1" applyBorder="1" applyAlignment="1">
      <alignment horizontal="center" vertical="center"/>
    </xf>
    <xf numFmtId="39" fontId="1" fillId="2" borderId="1" xfId="0" applyNumberFormat="1" applyFont="1" applyFill="1" applyBorder="1" applyAlignment="1">
      <alignment horizontal="center" vertical="center"/>
    </xf>
    <xf numFmtId="39" fontId="1" fillId="2" borderId="1" xfId="0" applyNumberFormat="1" applyFont="1" applyFill="1" applyBorder="1" applyAlignment="1">
      <alignment horizontal="center" vertical="center" wrapText="1"/>
    </xf>
    <xf numFmtId="39" fontId="1" fillId="9" borderId="1" xfId="0" applyNumberFormat="1" applyFont="1" applyFill="1" applyBorder="1" applyAlignment="1">
      <alignment horizontal="center" vertical="center"/>
    </xf>
    <xf numFmtId="39" fontId="1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39" fontId="2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top"/>
    </xf>
    <xf numFmtId="39" fontId="3" fillId="2" borderId="1" xfId="0" applyNumberFormat="1" applyFont="1" applyFill="1" applyBorder="1" applyAlignment="1">
      <alignment horizontal="center" vertical="top"/>
    </xf>
    <xf numFmtId="39" fontId="3" fillId="2" borderId="1" xfId="0" applyNumberFormat="1" applyFont="1" applyFill="1" applyBorder="1" applyAlignment="1">
      <alignment vertical="top"/>
    </xf>
    <xf numFmtId="39" fontId="5" fillId="9" borderId="1" xfId="0" applyNumberFormat="1" applyFont="1" applyFill="1" applyBorder="1" applyAlignment="1">
      <alignment vertical="top"/>
    </xf>
    <xf numFmtId="10" fontId="5" fillId="0" borderId="1" xfId="0" applyNumberFormat="1" applyFont="1" applyBorder="1" applyAlignment="1">
      <alignment vertical="top"/>
    </xf>
    <xf numFmtId="39" fontId="3" fillId="0" borderId="1" xfId="0" applyNumberFormat="1" applyFont="1" applyBorder="1" applyAlignment="1">
      <alignment vertical="top"/>
    </xf>
    <xf numFmtId="39" fontId="3" fillId="9" borderId="1" xfId="0" applyNumberFormat="1" applyFont="1" applyFill="1" applyBorder="1" applyAlignment="1">
      <alignment vertical="top"/>
    </xf>
    <xf numFmtId="10" fontId="3" fillId="0" borderId="1" xfId="0" applyNumberFormat="1" applyFont="1" applyBorder="1" applyAlignment="1">
      <alignment vertical="top"/>
    </xf>
    <xf numFmtId="164" fontId="6" fillId="2" borderId="1" xfId="0" applyNumberFormat="1" applyFont="1" applyFill="1" applyBorder="1" applyAlignment="1">
      <alignment horizontal="center" vertical="top"/>
    </xf>
    <xf numFmtId="39" fontId="6" fillId="2" borderId="1" xfId="0" applyNumberFormat="1" applyFont="1" applyFill="1" applyBorder="1" applyAlignment="1">
      <alignment horizontal="center" vertical="top"/>
    </xf>
    <xf numFmtId="39" fontId="6" fillId="2" borderId="1" xfId="0" applyNumberFormat="1" applyFont="1" applyFill="1" applyBorder="1" applyAlignment="1">
      <alignment vertical="top"/>
    </xf>
    <xf numFmtId="39" fontId="7" fillId="2" borderId="1" xfId="0" applyNumberFormat="1" applyFont="1" applyFill="1" applyBorder="1" applyAlignment="1">
      <alignment vertical="top"/>
    </xf>
    <xf numFmtId="39" fontId="3" fillId="2" borderId="1" xfId="0" applyNumberFormat="1" applyFont="1" applyFill="1" applyBorder="1" applyAlignment="1">
      <alignment vertical="top" wrapText="1"/>
    </xf>
    <xf numFmtId="39" fontId="5" fillId="2" borderId="1" xfId="0" applyNumberFormat="1" applyFont="1" applyFill="1" applyBorder="1" applyAlignment="1">
      <alignment vertical="top" wrapText="1"/>
    </xf>
    <xf numFmtId="10" fontId="5" fillId="2" borderId="1" xfId="0" applyNumberFormat="1" applyFont="1" applyFill="1" applyBorder="1" applyAlignment="1">
      <alignment vertical="top"/>
    </xf>
    <xf numFmtId="164" fontId="3" fillId="0" borderId="1" xfId="0" applyNumberFormat="1" applyFont="1" applyBorder="1" applyAlignment="1">
      <alignment horizontal="center" vertical="top"/>
    </xf>
    <xf numFmtId="39" fontId="3" fillId="0" borderId="1" xfId="0" applyNumberFormat="1" applyFont="1" applyBorder="1" applyAlignment="1">
      <alignment horizontal="center" vertical="top"/>
    </xf>
    <xf numFmtId="39" fontId="3" fillId="0" borderId="1" xfId="0" applyNumberFormat="1" applyFont="1" applyBorder="1" applyAlignment="1">
      <alignment vertical="top" wrapText="1"/>
    </xf>
    <xf numFmtId="39" fontId="5" fillId="0" borderId="1" xfId="0" applyNumberFormat="1" applyFont="1" applyBorder="1" applyAlignment="1">
      <alignment vertical="top" wrapText="1"/>
    </xf>
    <xf numFmtId="39" fontId="5" fillId="4" borderId="1" xfId="0" applyNumberFormat="1" applyFont="1" applyFill="1" applyBorder="1" applyAlignment="1">
      <alignment horizontal="left" vertical="top"/>
    </xf>
    <xf numFmtId="39" fontId="3" fillId="4" borderId="1" xfId="0" applyNumberFormat="1" applyFont="1" applyFill="1" applyBorder="1" applyAlignment="1">
      <alignment vertical="top"/>
    </xf>
    <xf numFmtId="10" fontId="3" fillId="4" borderId="1" xfId="0" applyNumberFormat="1" applyFont="1" applyFill="1" applyBorder="1" applyAlignment="1">
      <alignment vertical="top"/>
    </xf>
    <xf numFmtId="39" fontId="8" fillId="2" borderId="1" xfId="0" applyNumberFormat="1" applyFont="1" applyFill="1" applyBorder="1" applyAlignment="1">
      <alignment vertical="top"/>
    </xf>
    <xf numFmtId="10" fontId="5" fillId="4" borderId="1" xfId="0" applyNumberFormat="1" applyFont="1" applyFill="1" applyBorder="1" applyAlignment="1">
      <alignment vertical="top"/>
    </xf>
    <xf numFmtId="39" fontId="9" fillId="2" borderId="1" xfId="0" applyNumberFormat="1" applyFont="1" applyFill="1" applyBorder="1" applyAlignment="1">
      <alignment vertical="top"/>
    </xf>
    <xf numFmtId="39" fontId="5" fillId="5" borderId="1" xfId="0" applyNumberFormat="1" applyFont="1" applyFill="1" applyBorder="1" applyAlignment="1">
      <alignment vertical="top"/>
    </xf>
    <xf numFmtId="39" fontId="5" fillId="6" borderId="1" xfId="0" applyNumberFormat="1" applyFont="1" applyFill="1" applyBorder="1" applyAlignment="1">
      <alignment vertical="top"/>
    </xf>
    <xf numFmtId="39" fontId="9" fillId="6" borderId="1" xfId="0" applyNumberFormat="1" applyFont="1" applyFill="1" applyBorder="1" applyAlignment="1">
      <alignment vertical="top"/>
    </xf>
    <xf numFmtId="39" fontId="3" fillId="6" borderId="1" xfId="0" applyNumberFormat="1" applyFont="1" applyFill="1" applyBorder="1" applyAlignment="1">
      <alignment vertical="top"/>
    </xf>
    <xf numFmtId="10" fontId="3" fillId="6" borderId="1" xfId="0" applyNumberFormat="1" applyFont="1" applyFill="1" applyBorder="1" applyAlignment="1">
      <alignment vertical="top"/>
    </xf>
    <xf numFmtId="164" fontId="3" fillId="0" borderId="1" xfId="0" applyNumberFormat="1" applyFont="1" applyBorder="1" applyAlignment="1">
      <alignment horizontal="center" vertical="top" wrapText="1"/>
    </xf>
    <xf numFmtId="39" fontId="5" fillId="7" borderId="1" xfId="0" applyNumberFormat="1" applyFont="1" applyFill="1" applyBorder="1" applyAlignment="1">
      <alignment vertical="top"/>
    </xf>
    <xf numFmtId="10" fontId="5" fillId="7" borderId="1" xfId="0" applyNumberFormat="1" applyFont="1" applyFill="1" applyBorder="1" applyAlignment="1">
      <alignment vertical="top"/>
    </xf>
    <xf numFmtId="39" fontId="3" fillId="7" borderId="1" xfId="0" applyNumberFormat="1" applyFont="1" applyFill="1" applyBorder="1" applyAlignment="1">
      <alignment vertical="top"/>
    </xf>
    <xf numFmtId="39" fontId="10" fillId="2" borderId="1" xfId="0" applyNumberFormat="1" applyFont="1" applyFill="1" applyBorder="1" applyAlignment="1">
      <alignment vertical="top"/>
    </xf>
    <xf numFmtId="39" fontId="11" fillId="2" borderId="1" xfId="0" applyNumberFormat="1" applyFont="1" applyFill="1" applyBorder="1" applyAlignment="1">
      <alignment vertical="top"/>
    </xf>
    <xf numFmtId="10" fontId="10" fillId="2" borderId="1" xfId="0" applyNumberFormat="1" applyFont="1" applyFill="1" applyBorder="1" applyAlignment="1">
      <alignment vertical="top"/>
    </xf>
    <xf numFmtId="10" fontId="11" fillId="2" borderId="1" xfId="0" applyNumberFormat="1" applyFont="1" applyFill="1" applyBorder="1" applyAlignment="1">
      <alignment vertical="top"/>
    </xf>
    <xf numFmtId="39" fontId="11" fillId="2" borderId="1" xfId="0" applyNumberFormat="1" applyFont="1" applyFill="1" applyBorder="1" applyAlignment="1">
      <alignment horizontal="center" vertical="top" wrapText="1"/>
    </xf>
    <xf numFmtId="39" fontId="7" fillId="3" borderId="1" xfId="0" applyNumberFormat="1" applyFont="1" applyFill="1" applyBorder="1" applyAlignment="1">
      <alignment vertical="top"/>
    </xf>
    <xf numFmtId="39" fontId="6" fillId="3" borderId="1" xfId="0" applyNumberFormat="1" applyFont="1" applyFill="1" applyBorder="1" applyAlignment="1">
      <alignment vertical="top"/>
    </xf>
    <xf numFmtId="10" fontId="6" fillId="3" borderId="1" xfId="0" applyNumberFormat="1" applyFont="1" applyFill="1" applyBorder="1" applyAlignment="1">
      <alignment vertical="top"/>
    </xf>
    <xf numFmtId="39" fontId="7" fillId="0" borderId="1" xfId="0" applyNumberFormat="1" applyFont="1" applyBorder="1" applyAlignment="1">
      <alignment vertical="top"/>
    </xf>
    <xf numFmtId="39" fontId="2" fillId="0" borderId="1" xfId="0" applyNumberFormat="1" applyFont="1" applyBorder="1"/>
    <xf numFmtId="10" fontId="2" fillId="0" borderId="1" xfId="0" applyNumberFormat="1" applyFont="1" applyBorder="1"/>
    <xf numFmtId="39" fontId="2" fillId="0" borderId="1" xfId="0" applyNumberFormat="1" applyFont="1" applyBorder="1" applyAlignment="1">
      <alignment vertical="top"/>
    </xf>
    <xf numFmtId="39" fontId="1" fillId="0" borderId="1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horizontal="center"/>
    </xf>
    <xf numFmtId="39" fontId="2" fillId="0" borderId="1" xfId="0" applyNumberFormat="1" applyFont="1" applyBorder="1" applyAlignment="1">
      <alignment horizontal="center"/>
    </xf>
    <xf numFmtId="39" fontId="7" fillId="13" borderId="2" xfId="0" applyNumberFormat="1" applyFont="1" applyFill="1" applyBorder="1" applyAlignment="1">
      <alignment horizontal="center" vertical="top" wrapText="1"/>
    </xf>
    <xf numFmtId="39" fontId="7" fillId="13" borderId="4" xfId="0" applyNumberFormat="1" applyFont="1" applyFill="1" applyBorder="1" applyAlignment="1">
      <alignment horizontal="center" vertical="top" wrapText="1"/>
    </xf>
    <xf numFmtId="39" fontId="7" fillId="13" borderId="1" xfId="0" applyNumberFormat="1" applyFont="1" applyFill="1" applyBorder="1" applyAlignment="1">
      <alignment vertical="top"/>
    </xf>
    <xf numFmtId="39" fontId="7" fillId="13" borderId="4" xfId="0" applyNumberFormat="1" applyFont="1" applyFill="1" applyBorder="1" applyAlignment="1">
      <alignment vertical="top" wrapText="1"/>
    </xf>
    <xf numFmtId="10" fontId="7" fillId="13" borderId="1" xfId="0" applyNumberFormat="1" applyFont="1" applyFill="1" applyBorder="1" applyAlignment="1">
      <alignment vertical="top"/>
    </xf>
    <xf numFmtId="39" fontId="11" fillId="0" borderId="1" xfId="0" applyNumberFormat="1" applyFont="1" applyBorder="1" applyAlignment="1">
      <alignment vertical="top"/>
    </xf>
    <xf numFmtId="10" fontId="5" fillId="3" borderId="1" xfId="0" applyNumberFormat="1" applyFont="1" applyFill="1" applyBorder="1" applyAlignment="1">
      <alignment vertical="top"/>
    </xf>
    <xf numFmtId="164" fontId="20" fillId="0" borderId="1" xfId="0" applyNumberFormat="1" applyFont="1" applyBorder="1" applyAlignment="1">
      <alignment horizontal="center"/>
    </xf>
    <xf numFmtId="39" fontId="7" fillId="13" borderId="2" xfId="0" applyNumberFormat="1" applyFont="1" applyFill="1" applyBorder="1" applyAlignment="1">
      <alignment horizontal="center" vertical="top" wrapText="1"/>
    </xf>
    <xf numFmtId="39" fontId="7" fillId="13" borderId="3" xfId="0" applyNumberFormat="1" applyFont="1" applyFill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L138"/>
  <sheetViews>
    <sheetView tabSelected="1" topLeftCell="C1" zoomScale="94" zoomScaleNormal="94" zoomScalePageLayoutView="94" workbookViewId="0">
      <pane xSplit="1" ySplit="2" topLeftCell="D3" activePane="bottomRight" state="frozen"/>
      <selection activeCell="C1" sqref="C1"/>
      <selection pane="topRight" activeCell="D1" sqref="D1"/>
      <selection pane="bottomLeft" activeCell="C3" sqref="C3"/>
      <selection pane="bottomRight" activeCell="C5" sqref="C5"/>
    </sheetView>
  </sheetViews>
  <sheetFormatPr baseColWidth="10" defaultColWidth="10.1640625" defaultRowHeight="20"/>
  <cols>
    <col min="1" max="1" width="10.1640625" style="111"/>
    <col min="2" max="2" width="20.1640625" style="112" customWidth="1"/>
    <col min="3" max="3" width="77.1640625" style="107" customWidth="1"/>
    <col min="4" max="4" width="18.1640625" style="4" customWidth="1"/>
    <col min="5" max="5" width="14.6640625" style="4" customWidth="1"/>
    <col min="6" max="6" width="18.5" style="4" customWidth="1"/>
    <col min="7" max="7" width="2.5" style="107" customWidth="1"/>
    <col min="8" max="8" width="17.1640625" style="107" customWidth="1"/>
    <col min="9" max="9" width="15.5" style="107" customWidth="1"/>
    <col min="10" max="10" width="17.33203125" style="108" customWidth="1"/>
    <col min="11" max="11" width="1.6640625" style="107" customWidth="1"/>
    <col min="12" max="12" width="35.5" style="107" customWidth="1"/>
    <col min="13" max="13" width="14.1640625" style="107" bestFit="1" customWidth="1"/>
    <col min="14" max="16384" width="10.1640625" style="107"/>
  </cols>
  <sheetData>
    <row r="1" spans="1:12" s="48" customFormat="1" ht="23">
      <c r="A1" s="120" t="s">
        <v>29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2" s="54" customFormat="1" ht="48.5" customHeight="1">
      <c r="A2" s="49" t="s">
        <v>91</v>
      </c>
      <c r="B2" s="50" t="s">
        <v>92</v>
      </c>
      <c r="C2" s="50" t="s">
        <v>93</v>
      </c>
      <c r="D2" s="22" t="s">
        <v>94</v>
      </c>
      <c r="E2" s="22" t="s">
        <v>95</v>
      </c>
      <c r="F2" s="23" t="s">
        <v>96</v>
      </c>
      <c r="G2" s="51"/>
      <c r="H2" s="52" t="s">
        <v>97</v>
      </c>
      <c r="I2" s="22" t="s">
        <v>1</v>
      </c>
      <c r="J2" s="53" t="s">
        <v>98</v>
      </c>
    </row>
    <row r="3" spans="1:12" s="63" customFormat="1">
      <c r="A3" s="55"/>
      <c r="B3" s="56"/>
      <c r="C3" s="57"/>
      <c r="D3" s="58"/>
      <c r="E3" s="58"/>
      <c r="F3" s="59"/>
      <c r="G3" s="57"/>
      <c r="H3" s="60"/>
      <c r="I3" s="61"/>
      <c r="J3" s="62"/>
    </row>
    <row r="4" spans="1:12" s="69" customFormat="1" ht="18">
      <c r="A4" s="64">
        <v>1</v>
      </c>
      <c r="B4" s="65" t="s">
        <v>99</v>
      </c>
      <c r="C4" s="66" t="s">
        <v>100</v>
      </c>
      <c r="D4" s="2">
        <v>0</v>
      </c>
      <c r="E4" s="2">
        <v>0</v>
      </c>
      <c r="F4" s="2">
        <v>0</v>
      </c>
      <c r="G4" s="66"/>
      <c r="H4" s="67">
        <v>100</v>
      </c>
      <c r="I4" s="1">
        <f>H4-F4</f>
        <v>100</v>
      </c>
      <c r="J4" s="68" t="str">
        <f>IF(H4=0,0,IF(F4=0,"New Line",I4/F4))</f>
        <v>New Line</v>
      </c>
    </row>
    <row r="5" spans="1:12" s="69" customFormat="1" ht="18">
      <c r="A5" s="64"/>
      <c r="B5" s="65"/>
      <c r="C5" s="66"/>
      <c r="D5" s="2"/>
      <c r="E5" s="2"/>
      <c r="F5" s="2"/>
      <c r="G5" s="66"/>
      <c r="H5" s="70"/>
      <c r="J5" s="71"/>
    </row>
    <row r="6" spans="1:12" s="69" customFormat="1" ht="18">
      <c r="A6" s="72">
        <v>2</v>
      </c>
      <c r="B6" s="73" t="s">
        <v>101</v>
      </c>
      <c r="C6" s="74" t="s">
        <v>102</v>
      </c>
      <c r="D6" s="75">
        <v>23800</v>
      </c>
      <c r="E6" s="75">
        <v>23800</v>
      </c>
      <c r="F6" s="2">
        <v>13800</v>
      </c>
      <c r="G6" s="66"/>
      <c r="H6" s="67">
        <v>13800</v>
      </c>
      <c r="I6" s="1">
        <f>H6-F6</f>
        <v>0</v>
      </c>
      <c r="J6" s="68">
        <f>IF(H6=0,0,IF(F6=0,"New Line",I6/F6))</f>
        <v>0</v>
      </c>
    </row>
    <row r="7" spans="1:12" s="69" customFormat="1" ht="18">
      <c r="A7" s="64"/>
      <c r="B7" s="65"/>
      <c r="C7" s="66"/>
      <c r="D7" s="2"/>
      <c r="E7" s="2"/>
      <c r="F7" s="2"/>
      <c r="G7" s="66"/>
      <c r="H7" s="70"/>
      <c r="J7" s="71"/>
    </row>
    <row r="8" spans="1:12" s="69" customFormat="1" ht="18">
      <c r="A8" s="64">
        <v>3</v>
      </c>
      <c r="B8" s="65" t="s">
        <v>103</v>
      </c>
      <c r="C8" s="66" t="s">
        <v>104</v>
      </c>
      <c r="D8" s="2">
        <v>0</v>
      </c>
      <c r="E8" s="2">
        <v>0</v>
      </c>
      <c r="F8" s="2">
        <v>1000</v>
      </c>
      <c r="G8" s="66"/>
      <c r="H8" s="67">
        <v>1000</v>
      </c>
      <c r="I8" s="1">
        <f>H8-F8</f>
        <v>0</v>
      </c>
      <c r="J8" s="68">
        <f>IF(H8=0,0,IF(F8=0,"New Line",I8/F8))</f>
        <v>0</v>
      </c>
    </row>
    <row r="9" spans="1:12" s="69" customFormat="1" ht="18">
      <c r="A9" s="64"/>
      <c r="B9" s="65"/>
      <c r="C9" s="66"/>
      <c r="D9" s="2"/>
      <c r="E9" s="2"/>
      <c r="F9" s="2"/>
      <c r="G9" s="66"/>
      <c r="H9" s="70"/>
      <c r="J9" s="71"/>
    </row>
    <row r="10" spans="1:12" s="69" customFormat="1" ht="18">
      <c r="A10" s="64">
        <v>4</v>
      </c>
      <c r="B10" s="65" t="s">
        <v>105</v>
      </c>
      <c r="C10" s="66" t="s">
        <v>106</v>
      </c>
      <c r="D10" s="2">
        <v>0</v>
      </c>
      <c r="E10" s="2">
        <v>0</v>
      </c>
      <c r="F10" s="2">
        <v>0</v>
      </c>
      <c r="G10" s="66"/>
      <c r="H10" s="67">
        <v>3900</v>
      </c>
      <c r="I10" s="1">
        <v>3900</v>
      </c>
      <c r="J10" s="68" t="s">
        <v>107</v>
      </c>
      <c r="L10" s="69" t="s">
        <v>108</v>
      </c>
    </row>
    <row r="11" spans="1:12" s="69" customFormat="1" ht="18">
      <c r="A11" s="64"/>
      <c r="B11" s="65"/>
      <c r="C11" s="66"/>
      <c r="D11" s="2"/>
      <c r="E11" s="2"/>
      <c r="F11" s="2"/>
      <c r="G11" s="66"/>
      <c r="H11" s="70"/>
      <c r="J11" s="71"/>
    </row>
    <row r="12" spans="1:12" s="69" customFormat="1" ht="18">
      <c r="A12" s="64">
        <v>5</v>
      </c>
      <c r="B12" s="65" t="s">
        <v>109</v>
      </c>
      <c r="C12" s="66" t="s">
        <v>110</v>
      </c>
      <c r="D12" s="2">
        <v>3000</v>
      </c>
      <c r="E12" s="2">
        <v>2838.3</v>
      </c>
      <c r="F12" s="2">
        <v>3000</v>
      </c>
      <c r="G12" s="66"/>
      <c r="H12" s="67">
        <v>3000</v>
      </c>
      <c r="I12" s="1">
        <f>H12-F12</f>
        <v>0</v>
      </c>
      <c r="J12" s="68">
        <f>IF(H12=0,0,IF(F12=0,"New Line",I12/F12))</f>
        <v>0</v>
      </c>
    </row>
    <row r="13" spans="1:12" s="69" customFormat="1" ht="18">
      <c r="A13" s="64"/>
      <c r="B13" s="65"/>
      <c r="C13" s="66"/>
      <c r="D13" s="2"/>
      <c r="E13" s="2"/>
      <c r="F13" s="2"/>
      <c r="G13" s="66"/>
      <c r="H13" s="70"/>
      <c r="J13" s="71"/>
    </row>
    <row r="14" spans="1:12" s="69" customFormat="1" ht="36">
      <c r="A14" s="64">
        <v>6</v>
      </c>
      <c r="B14" s="65" t="s">
        <v>111</v>
      </c>
      <c r="C14" s="76" t="s">
        <v>112</v>
      </c>
      <c r="D14" s="77">
        <v>6000</v>
      </c>
      <c r="E14" s="77">
        <v>6000</v>
      </c>
      <c r="F14" s="2">
        <v>6000</v>
      </c>
      <c r="G14" s="66"/>
      <c r="H14" s="67">
        <v>6000</v>
      </c>
      <c r="I14" s="1">
        <f>H14-F14</f>
        <v>0</v>
      </c>
      <c r="J14" s="68">
        <f>IF(H14=0,0,IF(F14=0,"New Line",I14/F14))</f>
        <v>0</v>
      </c>
    </row>
    <row r="15" spans="1:12" s="69" customFormat="1" ht="18">
      <c r="A15" s="64"/>
      <c r="B15" s="65"/>
      <c r="C15" s="66"/>
      <c r="D15" s="2"/>
      <c r="E15" s="2"/>
      <c r="F15" s="2"/>
      <c r="G15" s="66"/>
      <c r="H15" s="67"/>
      <c r="I15" s="1"/>
      <c r="J15" s="68"/>
    </row>
    <row r="16" spans="1:12" s="69" customFormat="1" ht="72">
      <c r="A16" s="64">
        <v>7</v>
      </c>
      <c r="B16" s="65" t="s">
        <v>113</v>
      </c>
      <c r="C16" s="76" t="s">
        <v>114</v>
      </c>
      <c r="D16" s="77">
        <v>5816</v>
      </c>
      <c r="E16" s="77">
        <v>5815.56</v>
      </c>
      <c r="F16" s="2">
        <v>5816</v>
      </c>
      <c r="G16" s="66"/>
      <c r="H16" s="67">
        <v>1200</v>
      </c>
      <c r="I16" s="1">
        <f>H16-F16</f>
        <v>-4616</v>
      </c>
      <c r="J16" s="68">
        <f>IF(H16=0,0,IF(F16=0,"New Line",I16/F16))</f>
        <v>-0.79367262723521326</v>
      </c>
    </row>
    <row r="17" spans="1:10" s="69" customFormat="1" ht="18">
      <c r="A17" s="64"/>
      <c r="B17" s="65"/>
      <c r="C17" s="66"/>
      <c r="D17" s="2"/>
      <c r="E17" s="2"/>
      <c r="F17" s="2"/>
      <c r="G17" s="66"/>
      <c r="H17" s="70"/>
      <c r="J17" s="71"/>
    </row>
    <row r="18" spans="1:10" s="69" customFormat="1" ht="36">
      <c r="A18" s="64">
        <v>8</v>
      </c>
      <c r="B18" s="65" t="s">
        <v>115</v>
      </c>
      <c r="C18" s="76" t="s">
        <v>116</v>
      </c>
      <c r="D18" s="77">
        <v>515</v>
      </c>
      <c r="E18" s="77">
        <v>515</v>
      </c>
      <c r="F18" s="2">
        <v>200</v>
      </c>
      <c r="G18" s="66"/>
      <c r="H18" s="67">
        <v>200</v>
      </c>
      <c r="I18" s="1">
        <f>H18-F18</f>
        <v>0</v>
      </c>
      <c r="J18" s="68">
        <f>IF(H18=0,0,IF(F18=0,"New Line",I18/F18))</f>
        <v>0</v>
      </c>
    </row>
    <row r="19" spans="1:10" s="69" customFormat="1" ht="18">
      <c r="A19" s="64"/>
      <c r="B19" s="65"/>
      <c r="C19" s="66"/>
      <c r="D19" s="2"/>
      <c r="E19" s="2"/>
      <c r="F19" s="2"/>
      <c r="G19" s="66"/>
      <c r="H19" s="70"/>
      <c r="J19" s="71"/>
    </row>
    <row r="20" spans="1:10" s="69" customFormat="1" ht="18">
      <c r="A20" s="64">
        <v>9</v>
      </c>
      <c r="B20" s="65" t="s">
        <v>117</v>
      </c>
      <c r="C20" s="66" t="s">
        <v>118</v>
      </c>
      <c r="D20" s="2">
        <v>5000</v>
      </c>
      <c r="E20" s="2">
        <v>5000</v>
      </c>
      <c r="F20" s="2">
        <v>5000</v>
      </c>
      <c r="G20" s="66"/>
      <c r="H20" s="67">
        <v>9000</v>
      </c>
      <c r="I20" s="2">
        <f>H20-F20</f>
        <v>4000</v>
      </c>
      <c r="J20" s="78">
        <f>IF(H20=0,0,IF(F20=0,"New Line",I20/F20))</f>
        <v>0.8</v>
      </c>
    </row>
    <row r="21" spans="1:10" s="69" customFormat="1" ht="18">
      <c r="A21" s="79"/>
      <c r="B21" s="80"/>
      <c r="D21" s="1"/>
      <c r="E21" s="1"/>
      <c r="F21" s="2"/>
      <c r="G21" s="66"/>
      <c r="H21" s="70"/>
      <c r="J21" s="71"/>
    </row>
    <row r="22" spans="1:10" s="69" customFormat="1" ht="18">
      <c r="A22" s="79">
        <v>10</v>
      </c>
      <c r="B22" s="80" t="s">
        <v>119</v>
      </c>
      <c r="C22" s="69" t="s">
        <v>120</v>
      </c>
      <c r="D22" s="1">
        <v>200</v>
      </c>
      <c r="E22" s="1">
        <v>0</v>
      </c>
      <c r="F22" s="2">
        <v>0</v>
      </c>
      <c r="G22" s="66"/>
      <c r="H22" s="67">
        <v>0</v>
      </c>
      <c r="I22" s="1">
        <f>H22-F22</f>
        <v>0</v>
      </c>
      <c r="J22" s="68">
        <f>IF(H22=0,0,IF(F22=0,"New Line",I22/F22))</f>
        <v>0</v>
      </c>
    </row>
    <row r="23" spans="1:10" s="69" customFormat="1" ht="18">
      <c r="A23" s="79"/>
      <c r="B23" s="80"/>
      <c r="D23" s="1"/>
      <c r="E23" s="1"/>
      <c r="F23" s="2"/>
      <c r="G23" s="66"/>
      <c r="H23" s="70"/>
      <c r="J23" s="71"/>
    </row>
    <row r="24" spans="1:10" s="69" customFormat="1" ht="18">
      <c r="A24" s="79">
        <v>11</v>
      </c>
      <c r="B24" s="80" t="s">
        <v>121</v>
      </c>
      <c r="C24" s="69" t="s">
        <v>122</v>
      </c>
      <c r="D24" s="1">
        <v>82418</v>
      </c>
      <c r="E24" s="1">
        <v>82417.919999999998</v>
      </c>
      <c r="F24" s="2">
        <v>99000</v>
      </c>
      <c r="G24" s="66"/>
      <c r="H24" s="67">
        <v>100485</v>
      </c>
      <c r="I24" s="1">
        <f>H24-F24</f>
        <v>1485</v>
      </c>
      <c r="J24" s="68">
        <f>IF(H24=0,0,IF(F24=0,"New Line",I24/F24))</f>
        <v>1.4999999999999999E-2</v>
      </c>
    </row>
    <row r="25" spans="1:10" s="69" customFormat="1" ht="18">
      <c r="A25" s="79"/>
      <c r="B25" s="80"/>
      <c r="D25" s="1"/>
      <c r="E25" s="1"/>
      <c r="F25" s="2"/>
      <c r="G25" s="66"/>
      <c r="H25" s="70"/>
      <c r="J25" s="71"/>
    </row>
    <row r="26" spans="1:10" s="69" customFormat="1" ht="18">
      <c r="A26" s="79">
        <v>12</v>
      </c>
      <c r="B26" s="80" t="s">
        <v>123</v>
      </c>
      <c r="C26" s="69" t="s">
        <v>124</v>
      </c>
      <c r="D26" s="1">
        <v>30000</v>
      </c>
      <c r="E26" s="1">
        <v>29999.84</v>
      </c>
      <c r="F26" s="2">
        <v>32000</v>
      </c>
      <c r="G26" s="66"/>
      <c r="H26" s="67">
        <v>40341.78</v>
      </c>
      <c r="I26" s="1">
        <f>H26-F26</f>
        <v>8341.7799999999988</v>
      </c>
      <c r="J26" s="68">
        <f>IF(H26=0,0,IF(F26=0,"New Line",I26/F26))</f>
        <v>0.26068062499999994</v>
      </c>
    </row>
    <row r="27" spans="1:10" s="69" customFormat="1" ht="18">
      <c r="A27" s="79"/>
      <c r="B27" s="80"/>
      <c r="D27" s="1"/>
      <c r="E27" s="1"/>
      <c r="F27" s="2"/>
      <c r="G27" s="66"/>
      <c r="H27" s="70"/>
      <c r="J27" s="71"/>
    </row>
    <row r="28" spans="1:10" s="69" customFormat="1" ht="36">
      <c r="A28" s="79">
        <v>13</v>
      </c>
      <c r="B28" s="80" t="s">
        <v>125</v>
      </c>
      <c r="C28" s="81" t="s">
        <v>126</v>
      </c>
      <c r="D28" s="82">
        <v>5000</v>
      </c>
      <c r="E28" s="82">
        <v>4938.5600000000004</v>
      </c>
      <c r="F28" s="2">
        <v>5000</v>
      </c>
      <c r="G28" s="66"/>
      <c r="H28" s="67">
        <v>5800</v>
      </c>
      <c r="I28" s="1">
        <f>H28-F28</f>
        <v>800</v>
      </c>
      <c r="J28" s="68">
        <f>IF(H28=0,0,IF(F28=0,"New Line",I28/F28))</f>
        <v>0.16</v>
      </c>
    </row>
    <row r="29" spans="1:10" s="69" customFormat="1" ht="18">
      <c r="A29" s="79"/>
      <c r="B29" s="80"/>
      <c r="D29" s="1"/>
      <c r="E29" s="1"/>
      <c r="F29" s="2"/>
      <c r="G29" s="66"/>
      <c r="H29" s="70"/>
      <c r="J29" s="71"/>
    </row>
    <row r="30" spans="1:10" s="69" customFormat="1" ht="18">
      <c r="A30" s="79">
        <v>14</v>
      </c>
      <c r="B30" s="80" t="s">
        <v>127</v>
      </c>
      <c r="C30" s="69" t="s">
        <v>128</v>
      </c>
      <c r="D30" s="1">
        <v>2000</v>
      </c>
      <c r="E30" s="1">
        <v>1998.63</v>
      </c>
      <c r="F30" s="2">
        <v>2000</v>
      </c>
      <c r="G30" s="66"/>
      <c r="H30" s="67">
        <v>2000</v>
      </c>
      <c r="I30" s="1">
        <f>H30-F30</f>
        <v>0</v>
      </c>
      <c r="J30" s="68">
        <f>IF(H30=0,0,IF(F30=0,"New Line",I30/F30))</f>
        <v>0</v>
      </c>
    </row>
    <row r="31" spans="1:10" s="69" customFormat="1" ht="18">
      <c r="A31" s="79"/>
      <c r="B31" s="80"/>
      <c r="D31" s="1"/>
      <c r="E31" s="1"/>
      <c r="F31" s="2"/>
      <c r="G31" s="66"/>
      <c r="H31" s="70"/>
      <c r="J31" s="71"/>
    </row>
    <row r="32" spans="1:10" s="69" customFormat="1" ht="18">
      <c r="A32" s="79">
        <v>15</v>
      </c>
      <c r="B32" s="80" t="s">
        <v>129</v>
      </c>
      <c r="C32" s="69" t="s">
        <v>130</v>
      </c>
      <c r="D32" s="1">
        <v>500</v>
      </c>
      <c r="E32" s="1">
        <v>393.5</v>
      </c>
      <c r="F32" s="2">
        <v>500</v>
      </c>
      <c r="G32" s="66"/>
      <c r="H32" s="67">
        <v>400</v>
      </c>
      <c r="I32" s="1">
        <f>H32-F32</f>
        <v>-100</v>
      </c>
      <c r="J32" s="68">
        <f>IF(H32=0,0,IF(F32=0,"New Line",I32/F32))</f>
        <v>-0.2</v>
      </c>
    </row>
    <row r="33" spans="1:12" s="69" customFormat="1" ht="18">
      <c r="A33" s="79"/>
      <c r="B33" s="80"/>
      <c r="D33" s="1"/>
      <c r="E33" s="1"/>
      <c r="F33" s="2"/>
      <c r="G33" s="66"/>
      <c r="H33" s="70"/>
      <c r="J33" s="71"/>
    </row>
    <row r="34" spans="1:12" s="69" customFormat="1" ht="18">
      <c r="A34" s="79">
        <v>16</v>
      </c>
      <c r="B34" s="80" t="s">
        <v>131</v>
      </c>
      <c r="C34" s="69" t="s">
        <v>28</v>
      </c>
      <c r="D34" s="1">
        <v>230</v>
      </c>
      <c r="E34" s="1">
        <v>149</v>
      </c>
      <c r="F34" s="2">
        <v>230</v>
      </c>
      <c r="G34" s="66"/>
      <c r="H34" s="67">
        <v>300</v>
      </c>
      <c r="I34" s="1">
        <f>H34-F34</f>
        <v>70</v>
      </c>
      <c r="J34" s="68">
        <f>IF(H34=0,0,IF(F34=0,"New Line",I34/F34))</f>
        <v>0.30434782608695654</v>
      </c>
    </row>
    <row r="35" spans="1:12" s="69" customFormat="1" ht="18">
      <c r="A35" s="79"/>
      <c r="B35" s="80"/>
      <c r="D35" s="1"/>
      <c r="E35" s="1"/>
      <c r="F35" s="2"/>
      <c r="G35" s="66"/>
      <c r="H35" s="70"/>
      <c r="J35" s="71"/>
    </row>
    <row r="36" spans="1:12" s="69" customFormat="1" ht="18">
      <c r="A36" s="79">
        <v>17</v>
      </c>
      <c r="B36" s="80" t="s">
        <v>132</v>
      </c>
      <c r="C36" s="69" t="s">
        <v>133</v>
      </c>
      <c r="D36" s="1">
        <v>500</v>
      </c>
      <c r="E36" s="1">
        <v>386.07</v>
      </c>
      <c r="F36" s="2">
        <v>300</v>
      </c>
      <c r="G36" s="66"/>
      <c r="H36" s="67">
        <v>300</v>
      </c>
      <c r="I36" s="1">
        <f>H36-F36</f>
        <v>0</v>
      </c>
      <c r="J36" s="68">
        <f>IF(H36=0,0,IF(F36=0,"New Line",I36/F36))</f>
        <v>0</v>
      </c>
    </row>
    <row r="37" spans="1:12" s="69" customFormat="1" ht="18">
      <c r="A37" s="79"/>
      <c r="B37" s="80"/>
      <c r="D37" s="1"/>
      <c r="E37" s="1"/>
      <c r="F37" s="2"/>
      <c r="G37" s="66"/>
      <c r="H37" s="70"/>
      <c r="J37" s="71"/>
    </row>
    <row r="38" spans="1:12" s="69" customFormat="1" ht="18">
      <c r="A38" s="79">
        <v>18</v>
      </c>
      <c r="B38" s="80" t="s">
        <v>134</v>
      </c>
      <c r="C38" s="69" t="s">
        <v>135</v>
      </c>
      <c r="D38" s="1">
        <v>200</v>
      </c>
      <c r="E38" s="1">
        <v>176.18</v>
      </c>
      <c r="F38" s="2">
        <v>0</v>
      </c>
      <c r="G38" s="66"/>
      <c r="H38" s="67">
        <v>0</v>
      </c>
      <c r="I38" s="1">
        <f>H38-F38</f>
        <v>0</v>
      </c>
      <c r="J38" s="68">
        <f>IF(H38=0,0,IF(F38=0,"New Line",I38/F38))</f>
        <v>0</v>
      </c>
    </row>
    <row r="39" spans="1:12" s="69" customFormat="1" ht="18">
      <c r="A39" s="79"/>
      <c r="B39" s="80"/>
      <c r="D39" s="1"/>
      <c r="E39" s="1"/>
      <c r="F39" s="2"/>
      <c r="G39" s="66"/>
      <c r="H39" s="70"/>
      <c r="J39" s="71"/>
    </row>
    <row r="40" spans="1:12" s="69" customFormat="1" ht="18">
      <c r="A40" s="79">
        <v>19</v>
      </c>
      <c r="B40" s="80" t="s">
        <v>136</v>
      </c>
      <c r="C40" s="69" t="s">
        <v>137</v>
      </c>
      <c r="D40" s="1">
        <v>228413</v>
      </c>
      <c r="E40" s="1">
        <v>228413.17</v>
      </c>
      <c r="F40" s="2">
        <v>241882.38</v>
      </c>
      <c r="G40" s="66"/>
      <c r="H40" s="67">
        <v>250444.16</v>
      </c>
      <c r="I40" s="1">
        <f>H40-F40</f>
        <v>8561.7799999999988</v>
      </c>
      <c r="J40" s="68">
        <f>IF(H40=0,0,IF(F40=0,"New Line",I40/F40))</f>
        <v>3.5396460048061372E-2</v>
      </c>
    </row>
    <row r="41" spans="1:12" s="69" customFormat="1" ht="18">
      <c r="A41" s="79"/>
      <c r="B41" s="80"/>
      <c r="D41" s="1"/>
      <c r="E41" s="1"/>
      <c r="F41" s="2"/>
      <c r="G41" s="66"/>
      <c r="H41" s="70"/>
      <c r="J41" s="71"/>
    </row>
    <row r="42" spans="1:12" s="69" customFormat="1" ht="36">
      <c r="A42" s="79">
        <v>20</v>
      </c>
      <c r="B42" s="80" t="s">
        <v>138</v>
      </c>
      <c r="C42" s="81" t="s">
        <v>139</v>
      </c>
      <c r="D42" s="82">
        <v>83230</v>
      </c>
      <c r="E42" s="82">
        <v>76740.12</v>
      </c>
      <c r="F42" s="2">
        <v>93945.600000000006</v>
      </c>
      <c r="G42" s="66"/>
      <c r="H42" s="67">
        <v>91332</v>
      </c>
      <c r="I42" s="1">
        <f>H42-F42</f>
        <v>-2613.6000000000058</v>
      </c>
      <c r="J42" s="68">
        <f>IF(H42=0,0,IF(F42=0,"New Line",I42/F42))</f>
        <v>-2.782035561005524E-2</v>
      </c>
      <c r="L42" s="69" t="s">
        <v>140</v>
      </c>
    </row>
    <row r="43" spans="1:12" s="69" customFormat="1" ht="18">
      <c r="A43" s="79"/>
      <c r="B43" s="80"/>
      <c r="D43" s="1"/>
      <c r="E43" s="1"/>
      <c r="F43" s="2"/>
      <c r="G43" s="66"/>
      <c r="H43" s="70"/>
      <c r="J43" s="71"/>
    </row>
    <row r="44" spans="1:12" s="69" customFormat="1" ht="18">
      <c r="A44" s="79">
        <v>21</v>
      </c>
      <c r="B44" s="80" t="s">
        <v>141</v>
      </c>
      <c r="C44" s="69" t="s">
        <v>142</v>
      </c>
      <c r="D44" s="1">
        <v>49401</v>
      </c>
      <c r="E44" s="1">
        <v>49401</v>
      </c>
      <c r="F44" s="2">
        <v>50686.53</v>
      </c>
      <c r="G44" s="66"/>
      <c r="H44" s="67">
        <v>52988.33</v>
      </c>
      <c r="I44" s="1">
        <f>H44-F44</f>
        <v>2301.8000000000029</v>
      </c>
      <c r="J44" s="68">
        <f>IF(H44=0,0,IF(F44=0,"New Line",I44/F44))</f>
        <v>4.5412459681102711E-2</v>
      </c>
    </row>
    <row r="45" spans="1:12" s="69" customFormat="1" ht="18">
      <c r="A45" s="79"/>
      <c r="B45" s="80"/>
      <c r="D45" s="1"/>
      <c r="E45" s="1"/>
      <c r="F45" s="2"/>
      <c r="G45" s="66"/>
      <c r="H45" s="70"/>
      <c r="J45" s="71"/>
    </row>
    <row r="46" spans="1:12" s="69" customFormat="1" ht="18">
      <c r="A46" s="79">
        <v>22</v>
      </c>
      <c r="B46" s="65" t="s">
        <v>143</v>
      </c>
      <c r="C46" s="76" t="s">
        <v>144</v>
      </c>
      <c r="D46" s="77">
        <v>52000</v>
      </c>
      <c r="E46" s="77">
        <v>51780.02</v>
      </c>
      <c r="F46" s="2">
        <v>52000</v>
      </c>
      <c r="G46" s="66"/>
      <c r="H46" s="67">
        <v>74700</v>
      </c>
      <c r="I46" s="2">
        <f>H46-F46</f>
        <v>22700</v>
      </c>
      <c r="J46" s="78">
        <f>IF(H46=0,0,IF(F46=0,"New Line",I46/F46))</f>
        <v>0.43653846153846154</v>
      </c>
    </row>
    <row r="47" spans="1:12" s="69" customFormat="1" ht="18">
      <c r="A47" s="79"/>
      <c r="B47" s="80"/>
      <c r="D47" s="1"/>
      <c r="E47" s="1"/>
      <c r="F47" s="2"/>
      <c r="G47" s="66"/>
      <c r="H47" s="70"/>
      <c r="J47" s="71"/>
    </row>
    <row r="48" spans="1:12" s="69" customFormat="1" ht="36">
      <c r="A48" s="79">
        <v>23</v>
      </c>
      <c r="B48" s="80" t="s">
        <v>145</v>
      </c>
      <c r="C48" s="81" t="s">
        <v>146</v>
      </c>
      <c r="D48" s="82">
        <v>5200</v>
      </c>
      <c r="E48" s="82">
        <v>6571.25</v>
      </c>
      <c r="F48" s="2">
        <v>5500</v>
      </c>
      <c r="G48" s="66"/>
      <c r="H48" s="67">
        <v>6500</v>
      </c>
      <c r="I48" s="1">
        <f>H48-F48</f>
        <v>1000</v>
      </c>
      <c r="J48" s="68">
        <f>IF(H48=0,0,IF(F48=0,"New Line",I48/F48))</f>
        <v>0.18181818181818182</v>
      </c>
    </row>
    <row r="49" spans="1:10" s="69" customFormat="1" ht="18">
      <c r="A49" s="79"/>
      <c r="B49" s="80"/>
      <c r="D49" s="1"/>
      <c r="E49" s="1"/>
      <c r="F49" s="2"/>
      <c r="G49" s="66"/>
      <c r="H49" s="70"/>
      <c r="J49" s="71"/>
    </row>
    <row r="50" spans="1:10" s="69" customFormat="1" ht="18">
      <c r="A50" s="79">
        <v>24</v>
      </c>
      <c r="B50" s="80" t="s">
        <v>147</v>
      </c>
      <c r="C50" s="69" t="s">
        <v>148</v>
      </c>
      <c r="D50" s="1">
        <v>4000</v>
      </c>
      <c r="E50" s="1">
        <v>3592.37</v>
      </c>
      <c r="F50" s="2">
        <v>1000</v>
      </c>
      <c r="G50" s="66"/>
      <c r="H50" s="67">
        <v>1000</v>
      </c>
      <c r="I50" s="1">
        <f>H50-F50</f>
        <v>0</v>
      </c>
      <c r="J50" s="68">
        <f>IF(H50=0,0,IF(F50=0,"New Line",I50/F50))</f>
        <v>0</v>
      </c>
    </row>
    <row r="51" spans="1:10" s="69" customFormat="1" ht="18">
      <c r="A51" s="79"/>
      <c r="B51" s="80"/>
      <c r="D51" s="1"/>
      <c r="E51" s="1"/>
      <c r="F51" s="2"/>
      <c r="G51" s="66"/>
      <c r="H51" s="70"/>
      <c r="J51" s="71"/>
    </row>
    <row r="52" spans="1:10" s="69" customFormat="1" ht="18">
      <c r="A52" s="79">
        <v>25</v>
      </c>
      <c r="B52" s="80" t="s">
        <v>149</v>
      </c>
      <c r="C52" s="69" t="s">
        <v>30</v>
      </c>
      <c r="D52" s="1">
        <v>500</v>
      </c>
      <c r="E52" s="1">
        <v>168.73</v>
      </c>
      <c r="F52" s="2">
        <v>500</v>
      </c>
      <c r="G52" s="66"/>
      <c r="H52" s="67">
        <v>200</v>
      </c>
      <c r="I52" s="1">
        <f>H52-F52</f>
        <v>-300</v>
      </c>
      <c r="J52" s="68">
        <f>IF(H52=0,0,IF(F52=0,"New Line",I52/F52))</f>
        <v>-0.6</v>
      </c>
    </row>
    <row r="53" spans="1:10" s="69" customFormat="1" ht="18">
      <c r="A53" s="79"/>
      <c r="B53" s="80"/>
      <c r="D53" s="1"/>
      <c r="E53" s="1"/>
      <c r="F53" s="2"/>
      <c r="G53" s="66"/>
      <c r="H53" s="70"/>
      <c r="J53" s="71"/>
    </row>
    <row r="54" spans="1:10" s="69" customFormat="1" ht="18">
      <c r="A54" s="79">
        <v>26</v>
      </c>
      <c r="B54" s="80" t="s">
        <v>31</v>
      </c>
      <c r="C54" s="69" t="s">
        <v>32</v>
      </c>
      <c r="D54" s="1">
        <v>100</v>
      </c>
      <c r="E54" s="1">
        <v>100</v>
      </c>
      <c r="F54" s="2">
        <v>50</v>
      </c>
      <c r="G54" s="66"/>
      <c r="H54" s="67">
        <v>50</v>
      </c>
      <c r="I54" s="1">
        <f>H54-F54</f>
        <v>0</v>
      </c>
      <c r="J54" s="68">
        <f>IF(H54=0,0,IF(F54=0,"New Line",I54/F54))</f>
        <v>0</v>
      </c>
    </row>
    <row r="55" spans="1:10" s="69" customFormat="1" ht="18">
      <c r="A55" s="79"/>
      <c r="B55" s="80"/>
      <c r="D55" s="1"/>
      <c r="E55" s="1"/>
      <c r="F55" s="2"/>
      <c r="G55" s="66"/>
      <c r="H55" s="70"/>
      <c r="J55" s="71"/>
    </row>
    <row r="56" spans="1:10" s="69" customFormat="1" ht="36">
      <c r="A56" s="79">
        <v>27</v>
      </c>
      <c r="B56" s="80" t="s">
        <v>33</v>
      </c>
      <c r="C56" s="81" t="s">
        <v>34</v>
      </c>
      <c r="D56" s="82">
        <v>4000</v>
      </c>
      <c r="E56" s="82">
        <v>3948.52</v>
      </c>
      <c r="F56" s="2">
        <v>4000</v>
      </c>
      <c r="G56" s="66"/>
      <c r="H56" s="67">
        <v>4000</v>
      </c>
      <c r="I56" s="1">
        <f>H56-F56</f>
        <v>0</v>
      </c>
      <c r="J56" s="68">
        <f>IF(H56=0,0,IF(F56=0,"New Line",I56/F56))</f>
        <v>0</v>
      </c>
    </row>
    <row r="57" spans="1:10" s="69" customFormat="1" ht="18">
      <c r="A57" s="79"/>
      <c r="B57" s="80"/>
      <c r="D57" s="1"/>
      <c r="E57" s="1"/>
      <c r="F57" s="2"/>
      <c r="G57" s="66"/>
      <c r="H57" s="70"/>
      <c r="J57" s="71"/>
    </row>
    <row r="58" spans="1:10" s="69" customFormat="1" ht="18">
      <c r="A58" s="79">
        <v>28</v>
      </c>
      <c r="B58" s="80" t="s">
        <v>35</v>
      </c>
      <c r="C58" s="69" t="s">
        <v>36</v>
      </c>
      <c r="D58" s="1">
        <v>2000</v>
      </c>
      <c r="E58" s="1">
        <v>2000</v>
      </c>
      <c r="F58" s="2">
        <v>1000</v>
      </c>
      <c r="G58" s="66"/>
      <c r="H58" s="67">
        <v>1000</v>
      </c>
      <c r="I58" s="1">
        <f>H58-F58</f>
        <v>0</v>
      </c>
      <c r="J58" s="68">
        <f>IF(H58=0,0,IF(F58=0,"New Line",I58/F58))</f>
        <v>0</v>
      </c>
    </row>
    <row r="59" spans="1:10" s="69" customFormat="1" ht="18">
      <c r="A59" s="79"/>
      <c r="B59" s="80"/>
      <c r="D59" s="1"/>
      <c r="E59" s="1"/>
      <c r="F59" s="2"/>
      <c r="G59" s="66"/>
      <c r="H59" s="70"/>
      <c r="J59" s="71"/>
    </row>
    <row r="60" spans="1:10" s="69" customFormat="1" ht="18">
      <c r="A60" s="79">
        <v>29</v>
      </c>
      <c r="B60" s="80" t="s">
        <v>37</v>
      </c>
      <c r="C60" s="69" t="s">
        <v>38</v>
      </c>
      <c r="D60" s="1">
        <v>2250</v>
      </c>
      <c r="E60" s="1">
        <v>2139.5</v>
      </c>
      <c r="F60" s="2">
        <v>2250</v>
      </c>
      <c r="G60" s="66"/>
      <c r="H60" s="67">
        <v>2250</v>
      </c>
      <c r="I60" s="1">
        <v>0</v>
      </c>
      <c r="J60" s="68">
        <f>IF(H60=0,0,IF(F60=0,"New Line",I60/F60))</f>
        <v>0</v>
      </c>
    </row>
    <row r="61" spans="1:10" s="69" customFormat="1" ht="18">
      <c r="A61" s="79"/>
      <c r="B61" s="80"/>
      <c r="D61" s="1"/>
      <c r="E61" s="1"/>
      <c r="F61" s="2"/>
      <c r="G61" s="66"/>
      <c r="H61" s="70"/>
      <c r="J61" s="71"/>
    </row>
    <row r="62" spans="1:10" s="69" customFormat="1" ht="18">
      <c r="A62" s="79">
        <v>30</v>
      </c>
      <c r="B62" s="80" t="s">
        <v>39</v>
      </c>
      <c r="C62" s="69" t="s">
        <v>40</v>
      </c>
      <c r="D62" s="1">
        <v>250</v>
      </c>
      <c r="E62" s="1">
        <v>235</v>
      </c>
      <c r="F62" s="2">
        <v>250</v>
      </c>
      <c r="G62" s="66"/>
      <c r="H62" s="67">
        <v>235</v>
      </c>
      <c r="I62" s="1">
        <f>H62-F62</f>
        <v>-15</v>
      </c>
      <c r="J62" s="68">
        <f>IF(H62=0,0,IF(F62=0,"New Line",I62/F62))</f>
        <v>-0.06</v>
      </c>
    </row>
    <row r="63" spans="1:10" s="69" customFormat="1" ht="18">
      <c r="A63" s="79"/>
      <c r="B63" s="80"/>
      <c r="D63" s="1"/>
      <c r="E63" s="1"/>
      <c r="F63" s="2"/>
      <c r="G63" s="66"/>
      <c r="H63" s="70"/>
      <c r="J63" s="71"/>
    </row>
    <row r="64" spans="1:10" s="69" customFormat="1" ht="18">
      <c r="A64" s="79">
        <v>31</v>
      </c>
      <c r="B64" s="80" t="s">
        <v>41</v>
      </c>
      <c r="C64" s="69" t="s">
        <v>42</v>
      </c>
      <c r="D64" s="1">
        <v>600</v>
      </c>
      <c r="E64" s="1">
        <v>600</v>
      </c>
      <c r="F64" s="2">
        <v>600</v>
      </c>
      <c r="G64" s="66"/>
      <c r="H64" s="67">
        <v>600</v>
      </c>
      <c r="I64" s="1">
        <f>H64-F64</f>
        <v>0</v>
      </c>
      <c r="J64" s="68">
        <f>IF(H64=0,0,IF(F64=0,"New Line",I64/F64))</f>
        <v>0</v>
      </c>
    </row>
    <row r="65" spans="1:10" s="69" customFormat="1" ht="18">
      <c r="A65" s="79"/>
      <c r="B65" s="80"/>
      <c r="D65" s="1"/>
      <c r="E65" s="1"/>
      <c r="F65" s="2"/>
      <c r="G65" s="66"/>
      <c r="H65" s="70"/>
      <c r="J65" s="71"/>
    </row>
    <row r="66" spans="1:10" s="69" customFormat="1" ht="18">
      <c r="A66" s="79">
        <v>32</v>
      </c>
      <c r="B66" s="80" t="s">
        <v>43</v>
      </c>
      <c r="C66" s="69" t="s">
        <v>44</v>
      </c>
      <c r="D66" s="1">
        <v>150</v>
      </c>
      <c r="E66" s="1">
        <v>127.03</v>
      </c>
      <c r="F66" s="2">
        <v>150</v>
      </c>
      <c r="G66" s="66"/>
      <c r="H66" s="67">
        <v>150</v>
      </c>
      <c r="I66" s="1">
        <f>H66-F66</f>
        <v>0</v>
      </c>
      <c r="J66" s="68">
        <f>IF(H66=0,0,IF(F66=0,"New Line",I66/F66))</f>
        <v>0</v>
      </c>
    </row>
    <row r="67" spans="1:10" s="69" customFormat="1" ht="18">
      <c r="A67" s="79"/>
      <c r="B67" s="80"/>
      <c r="D67" s="1"/>
      <c r="E67" s="1"/>
      <c r="F67" s="2"/>
      <c r="G67" s="66"/>
      <c r="H67" s="70"/>
      <c r="J67" s="71"/>
    </row>
    <row r="68" spans="1:10" s="69" customFormat="1" ht="18">
      <c r="A68" s="79">
        <v>33</v>
      </c>
      <c r="B68" s="80" t="s">
        <v>45</v>
      </c>
      <c r="C68" s="69" t="s">
        <v>46</v>
      </c>
      <c r="D68" s="1">
        <v>300</v>
      </c>
      <c r="E68" s="1">
        <v>168.64</v>
      </c>
      <c r="F68" s="2">
        <v>300</v>
      </c>
      <c r="G68" s="66"/>
      <c r="H68" s="67">
        <v>200</v>
      </c>
      <c r="I68" s="1">
        <f>H68-F68</f>
        <v>-100</v>
      </c>
      <c r="J68" s="68">
        <f>IF(H68=0,0,IF(F68=0,"New Line",I68/F68))</f>
        <v>-0.33333333333333331</v>
      </c>
    </row>
    <row r="69" spans="1:10" s="69" customFormat="1" ht="18">
      <c r="A69" s="79"/>
      <c r="B69" s="80"/>
      <c r="D69" s="1"/>
      <c r="E69" s="1"/>
      <c r="F69" s="2"/>
      <c r="G69" s="66"/>
      <c r="H69" s="70"/>
      <c r="J69" s="71"/>
    </row>
    <row r="70" spans="1:10" s="69" customFormat="1" ht="18">
      <c r="A70" s="79">
        <v>34</v>
      </c>
      <c r="B70" s="80" t="s">
        <v>47</v>
      </c>
      <c r="C70" s="69" t="s">
        <v>48</v>
      </c>
      <c r="D70" s="1">
        <v>600</v>
      </c>
      <c r="E70" s="1">
        <v>595</v>
      </c>
      <c r="F70" s="2">
        <v>150</v>
      </c>
      <c r="G70" s="66"/>
      <c r="H70" s="67">
        <v>150</v>
      </c>
      <c r="I70" s="1">
        <f>H70-F70</f>
        <v>0</v>
      </c>
      <c r="J70" s="68">
        <f>IF(H70=0,0,IF(F70=0,"New Line",I70/F70))</f>
        <v>0</v>
      </c>
    </row>
    <row r="71" spans="1:10" s="69" customFormat="1" ht="18">
      <c r="A71" s="79"/>
      <c r="B71" s="80"/>
      <c r="D71" s="1"/>
      <c r="E71" s="1"/>
      <c r="F71" s="2"/>
      <c r="G71" s="66"/>
      <c r="H71" s="70"/>
      <c r="J71" s="71"/>
    </row>
    <row r="72" spans="1:10" s="69" customFormat="1" ht="18">
      <c r="A72" s="79">
        <v>35</v>
      </c>
      <c r="B72" s="80" t="s">
        <v>49</v>
      </c>
      <c r="C72" s="69" t="s">
        <v>50</v>
      </c>
      <c r="D72" s="1">
        <v>15000</v>
      </c>
      <c r="E72" s="1">
        <v>15000</v>
      </c>
      <c r="F72" s="2">
        <v>15000</v>
      </c>
      <c r="G72" s="66"/>
      <c r="H72" s="67">
        <v>12000</v>
      </c>
      <c r="I72" s="1">
        <f>H72-F72</f>
        <v>-3000</v>
      </c>
      <c r="J72" s="68">
        <f>IF(H72=0,0,IF(F72=0,"New Line",I72/F72))</f>
        <v>-0.2</v>
      </c>
    </row>
    <row r="73" spans="1:10" s="69" customFormat="1" ht="18">
      <c r="A73" s="79"/>
      <c r="B73" s="80"/>
      <c r="D73" s="1"/>
      <c r="E73" s="1"/>
      <c r="F73" s="2"/>
      <c r="G73" s="66"/>
      <c r="H73" s="70"/>
      <c r="J73" s="71"/>
    </row>
    <row r="74" spans="1:10" s="69" customFormat="1" ht="18">
      <c r="A74" s="79">
        <v>36</v>
      </c>
      <c r="B74" s="80" t="s">
        <v>51</v>
      </c>
      <c r="C74" s="69" t="s">
        <v>52</v>
      </c>
      <c r="D74" s="1">
        <v>50</v>
      </c>
      <c r="E74" s="1">
        <v>0</v>
      </c>
      <c r="F74" s="2">
        <v>0</v>
      </c>
      <c r="G74" s="66"/>
      <c r="H74" s="67">
        <v>0</v>
      </c>
      <c r="I74" s="1">
        <f>H74-F74</f>
        <v>0</v>
      </c>
      <c r="J74" s="68">
        <f>IF(H74=0,0,IF(F74=0,"New Line",I74/F74))</f>
        <v>0</v>
      </c>
    </row>
    <row r="75" spans="1:10" s="69" customFormat="1" ht="18">
      <c r="A75" s="79"/>
      <c r="B75" s="80"/>
      <c r="D75" s="1"/>
      <c r="E75" s="1"/>
      <c r="F75" s="2"/>
      <c r="G75" s="66"/>
      <c r="H75" s="70"/>
      <c r="J75" s="71"/>
    </row>
    <row r="76" spans="1:10" s="69" customFormat="1" ht="18">
      <c r="A76" s="79">
        <v>37</v>
      </c>
      <c r="B76" s="80" t="s">
        <v>53</v>
      </c>
      <c r="C76" s="69" t="s">
        <v>54</v>
      </c>
      <c r="D76" s="1">
        <v>46142</v>
      </c>
      <c r="E76" s="1">
        <v>46142</v>
      </c>
      <c r="F76" s="2">
        <v>54290.04</v>
      </c>
      <c r="G76" s="66"/>
      <c r="H76" s="67">
        <v>51562.63</v>
      </c>
      <c r="I76" s="1">
        <f>H76-F76</f>
        <v>-2727.4100000000035</v>
      </c>
      <c r="J76" s="68">
        <f>IF(H76=0,0,IF(F76=0,"New Line",I76/F76))</f>
        <v>-5.0237760001650457E-2</v>
      </c>
    </row>
    <row r="77" spans="1:10" s="69" customFormat="1" ht="18">
      <c r="A77" s="79"/>
      <c r="B77" s="80"/>
      <c r="D77" s="1"/>
      <c r="E77" s="1"/>
      <c r="F77" s="2"/>
      <c r="G77" s="66"/>
      <c r="H77" s="70"/>
      <c r="J77" s="71"/>
    </row>
    <row r="78" spans="1:10" s="69" customFormat="1" ht="18">
      <c r="A78" s="64">
        <v>38</v>
      </c>
      <c r="B78" s="65" t="s">
        <v>55</v>
      </c>
      <c r="C78" s="66" t="s">
        <v>56</v>
      </c>
      <c r="D78" s="2">
        <v>500</v>
      </c>
      <c r="E78" s="2">
        <v>500</v>
      </c>
      <c r="F78" s="2">
        <v>500</v>
      </c>
      <c r="G78" s="66"/>
      <c r="H78" s="67">
        <v>300</v>
      </c>
      <c r="I78" s="1">
        <f>H78-F78</f>
        <v>-200</v>
      </c>
      <c r="J78" s="68">
        <f>IF(H78=0,0,IF(F78=0,"New Line",I78/F78))</f>
        <v>-0.4</v>
      </c>
    </row>
    <row r="79" spans="1:10" s="69" customFormat="1" ht="18">
      <c r="A79" s="79"/>
      <c r="B79" s="80"/>
      <c r="D79" s="1"/>
      <c r="E79" s="1"/>
      <c r="F79" s="2"/>
      <c r="G79" s="66"/>
      <c r="H79" s="70"/>
      <c r="J79" s="71"/>
    </row>
    <row r="80" spans="1:10" s="69" customFormat="1" ht="18">
      <c r="A80" s="79">
        <v>39</v>
      </c>
      <c r="B80" s="80" t="s">
        <v>57</v>
      </c>
      <c r="C80" s="69" t="s">
        <v>58</v>
      </c>
      <c r="D80" s="1">
        <v>1137.8</v>
      </c>
      <c r="E80" s="1">
        <v>1108.48</v>
      </c>
      <c r="F80" s="2">
        <v>1137.8</v>
      </c>
      <c r="G80" s="66"/>
      <c r="H80" s="67">
        <v>1100</v>
      </c>
      <c r="I80" s="1">
        <f>H80-F80</f>
        <v>-37.799999999999955</v>
      </c>
      <c r="J80" s="68">
        <f>IF(H80=0,0,IF(F80=0,"New Line",I80/F80))</f>
        <v>-3.322200738266827E-2</v>
      </c>
    </row>
    <row r="81" spans="1:11" s="69" customFormat="1" ht="18">
      <c r="A81" s="79"/>
      <c r="B81" s="80"/>
      <c r="D81" s="1"/>
      <c r="E81" s="1"/>
      <c r="F81" s="2"/>
      <c r="G81" s="66"/>
      <c r="H81" s="70"/>
      <c r="J81" s="71"/>
    </row>
    <row r="82" spans="1:11" s="69" customFormat="1" ht="18">
      <c r="A82" s="79">
        <v>40</v>
      </c>
      <c r="B82" s="80" t="s">
        <v>59</v>
      </c>
      <c r="C82" s="69" t="s">
        <v>60</v>
      </c>
      <c r="D82" s="1">
        <v>250</v>
      </c>
      <c r="E82" s="1">
        <v>205.68</v>
      </c>
      <c r="F82" s="2">
        <v>250</v>
      </c>
      <c r="G82" s="66"/>
      <c r="H82" s="67">
        <v>250</v>
      </c>
      <c r="I82" s="1">
        <f>H82-F82</f>
        <v>0</v>
      </c>
      <c r="J82" s="68">
        <f>IF(H82=0,0,IF(F82=0,"New Line",I82/F82))</f>
        <v>0</v>
      </c>
    </row>
    <row r="83" spans="1:11" s="69" customFormat="1" ht="18">
      <c r="A83" s="79"/>
      <c r="B83" s="80"/>
      <c r="D83" s="1"/>
      <c r="E83" s="1"/>
      <c r="F83" s="2"/>
      <c r="G83" s="66"/>
      <c r="H83" s="70"/>
      <c r="J83" s="71"/>
    </row>
    <row r="84" spans="1:11" s="69" customFormat="1" ht="18">
      <c r="A84" s="79">
        <v>41</v>
      </c>
      <c r="B84" s="80" t="s">
        <v>61</v>
      </c>
      <c r="C84" s="69" t="s">
        <v>62</v>
      </c>
      <c r="D84" s="1">
        <v>81064.800000000003</v>
      </c>
      <c r="E84" s="1">
        <v>81064.800000000003</v>
      </c>
      <c r="F84" s="2">
        <v>84000</v>
      </c>
      <c r="G84" s="66"/>
      <c r="H84" s="67">
        <v>84000</v>
      </c>
      <c r="I84" s="1">
        <f>H84-F84</f>
        <v>0</v>
      </c>
      <c r="J84" s="68">
        <f>IF(H84=0,0,IF(F84=0,"New Line",I84/F84))</f>
        <v>0</v>
      </c>
    </row>
    <row r="85" spans="1:11" s="69" customFormat="1" ht="18">
      <c r="A85" s="79"/>
      <c r="B85" s="80"/>
      <c r="D85" s="1"/>
      <c r="E85" s="1"/>
      <c r="F85" s="2"/>
      <c r="G85" s="66"/>
      <c r="H85" s="70"/>
      <c r="J85" s="71"/>
    </row>
    <row r="86" spans="1:11" s="69" customFormat="1" ht="36">
      <c r="A86" s="79">
        <v>43</v>
      </c>
      <c r="B86" s="80" t="s">
        <v>63</v>
      </c>
      <c r="C86" s="81" t="s">
        <v>64</v>
      </c>
      <c r="D86" s="82">
        <v>15000</v>
      </c>
      <c r="E86" s="82">
        <v>0</v>
      </c>
      <c r="F86" s="2">
        <v>15000</v>
      </c>
      <c r="G86" s="66"/>
      <c r="H86" s="67">
        <v>15000</v>
      </c>
      <c r="I86" s="1">
        <f>H86-F86</f>
        <v>0</v>
      </c>
      <c r="J86" s="68">
        <f>IF(H86=0,0,IF(F86=0,"New Line",I86/F86))</f>
        <v>0</v>
      </c>
    </row>
    <row r="87" spans="1:11" s="69" customFormat="1" ht="18">
      <c r="A87" s="79"/>
      <c r="B87" s="80"/>
      <c r="D87" s="1"/>
      <c r="E87" s="1"/>
      <c r="F87" s="2"/>
      <c r="G87" s="66"/>
      <c r="H87" s="70"/>
      <c r="J87" s="71"/>
    </row>
    <row r="88" spans="1:11" s="69" customFormat="1" ht="18">
      <c r="A88" s="64">
        <v>44</v>
      </c>
      <c r="B88" s="65" t="s">
        <v>65</v>
      </c>
      <c r="C88" s="66" t="s">
        <v>66</v>
      </c>
      <c r="D88" s="2">
        <v>4000</v>
      </c>
      <c r="E88" s="2">
        <v>4000</v>
      </c>
      <c r="F88" s="2">
        <v>4000</v>
      </c>
      <c r="G88" s="66"/>
      <c r="H88" s="67">
        <v>4000</v>
      </c>
      <c r="I88" s="1">
        <f>H88-F88</f>
        <v>0</v>
      </c>
      <c r="J88" s="68">
        <f>IF(H88=0,0,IF(F88=0,"New Line",I88/F88))</f>
        <v>0</v>
      </c>
    </row>
    <row r="89" spans="1:11" s="69" customFormat="1" ht="18">
      <c r="A89" s="79"/>
      <c r="B89" s="80"/>
      <c r="D89" s="1"/>
      <c r="E89" s="1"/>
      <c r="F89" s="2"/>
      <c r="G89" s="66"/>
      <c r="H89" s="70" t="s">
        <v>67</v>
      </c>
      <c r="J89" s="71"/>
    </row>
    <row r="90" spans="1:11" s="69" customFormat="1" ht="18">
      <c r="A90" s="79">
        <v>45</v>
      </c>
      <c r="B90" s="80" t="s">
        <v>68</v>
      </c>
      <c r="C90" s="69" t="s">
        <v>69</v>
      </c>
      <c r="D90" s="1">
        <v>39600</v>
      </c>
      <c r="E90" s="1">
        <v>20973.279999999999</v>
      </c>
      <c r="F90" s="2">
        <v>39600</v>
      </c>
      <c r="G90" s="66"/>
      <c r="H90" s="67">
        <v>39600</v>
      </c>
      <c r="I90" s="1">
        <f>H90-F90</f>
        <v>0</v>
      </c>
      <c r="J90" s="68">
        <f>IF(H90=0,0,IF(F90=0,"New Line",I90/F90))</f>
        <v>0</v>
      </c>
    </row>
    <row r="91" spans="1:11" s="69" customFormat="1" ht="18">
      <c r="A91" s="79"/>
      <c r="B91" s="80"/>
      <c r="D91" s="1"/>
      <c r="E91" s="1"/>
      <c r="F91" s="1"/>
      <c r="J91" s="71"/>
    </row>
    <row r="92" spans="1:11" s="69" customFormat="1" ht="18">
      <c r="A92" s="5"/>
      <c r="B92" s="5"/>
      <c r="C92" s="89" t="s">
        <v>70</v>
      </c>
      <c r="D92" s="89">
        <f>SUM(D4:D90)</f>
        <v>800917.60000000009</v>
      </c>
      <c r="E92" s="89">
        <f>SUM(E4:E90)</f>
        <v>760003.15000000014</v>
      </c>
      <c r="F92" s="89">
        <f>SUM(F4:F90)</f>
        <v>841888.35000000009</v>
      </c>
      <c r="G92" s="89"/>
      <c r="H92" s="89">
        <f>SUM(H4:H91)</f>
        <v>881438.89999999991</v>
      </c>
      <c r="I92" s="89">
        <f>H92-F92</f>
        <v>39550.549999999814</v>
      </c>
      <c r="J92" s="89">
        <v>4.8500000000000001E-2</v>
      </c>
      <c r="K92" s="2"/>
    </row>
    <row r="93" spans="1:11" s="69" customFormat="1" ht="18">
      <c r="A93" s="79"/>
      <c r="B93" s="2"/>
      <c r="C93" s="2"/>
      <c r="D93" s="2"/>
      <c r="E93" s="2"/>
      <c r="F93" s="2"/>
      <c r="G93" s="2"/>
      <c r="H93" s="2"/>
      <c r="I93" s="2"/>
      <c r="J93" s="78"/>
      <c r="K93" s="2"/>
    </row>
    <row r="94" spans="1:11" s="69" customFormat="1" ht="18">
      <c r="A94" s="79"/>
      <c r="B94" s="80"/>
      <c r="D94" s="1"/>
      <c r="E94" s="1"/>
      <c r="F94" s="1"/>
      <c r="J94" s="71"/>
      <c r="K94" s="66"/>
    </row>
    <row r="95" spans="1:11" s="69" customFormat="1" ht="18">
      <c r="A95" s="83"/>
      <c r="B95" s="83"/>
      <c r="C95" s="83" t="s">
        <v>71</v>
      </c>
      <c r="D95" s="83"/>
      <c r="E95" s="83"/>
      <c r="F95" s="83"/>
      <c r="G95" s="84"/>
      <c r="H95" s="84"/>
      <c r="I95" s="84"/>
      <c r="J95" s="85"/>
      <c r="K95" s="66"/>
    </row>
    <row r="96" spans="1:11" s="69" customFormat="1" ht="18">
      <c r="A96" s="79"/>
      <c r="B96" s="80"/>
      <c r="D96" s="1"/>
      <c r="E96" s="1"/>
      <c r="F96" s="1"/>
      <c r="J96" s="71"/>
    </row>
    <row r="97" spans="1:12" s="69" customFormat="1" ht="18">
      <c r="A97" s="79">
        <v>46</v>
      </c>
      <c r="B97" s="79">
        <v>46</v>
      </c>
      <c r="C97" s="69" t="s">
        <v>72</v>
      </c>
      <c r="D97" s="1">
        <v>172500</v>
      </c>
      <c r="E97" s="1">
        <v>172500</v>
      </c>
      <c r="F97" s="1">
        <v>172500</v>
      </c>
      <c r="H97" s="67">
        <v>172500</v>
      </c>
      <c r="I97" s="1">
        <f>H97-F97</f>
        <v>0</v>
      </c>
      <c r="J97" s="68">
        <f>IF(H97=0,0,IF(F97=0,"New Line",I97/F97))</f>
        <v>0</v>
      </c>
      <c r="L97" s="1"/>
    </row>
    <row r="98" spans="1:12" s="69" customFormat="1" ht="18">
      <c r="A98" s="79"/>
      <c r="B98" s="80"/>
      <c r="C98" s="86" t="s">
        <v>13</v>
      </c>
      <c r="D98" s="86"/>
      <c r="E98" s="86"/>
      <c r="F98" s="1"/>
      <c r="H98" s="70"/>
      <c r="J98" s="71"/>
    </row>
    <row r="99" spans="1:12" s="69" customFormat="1" ht="18">
      <c r="A99" s="79"/>
      <c r="B99" s="80"/>
      <c r="C99" s="86"/>
      <c r="D99" s="86"/>
      <c r="E99" s="86"/>
      <c r="F99" s="1"/>
      <c r="H99" s="70"/>
      <c r="J99" s="71"/>
    </row>
    <row r="100" spans="1:12" s="69" customFormat="1" ht="18">
      <c r="C100" s="69" t="s">
        <v>15</v>
      </c>
      <c r="E100" s="1"/>
      <c r="F100" s="1"/>
      <c r="H100" s="67">
        <v>90700</v>
      </c>
      <c r="I100" s="1">
        <f>H100-F100</f>
        <v>90700</v>
      </c>
      <c r="J100" s="68" t="str">
        <f>IF(H100=0,0,IF(F100=0,"New Line",I100/F100))</f>
        <v>New Line</v>
      </c>
      <c r="L100" s="1" t="s">
        <v>16</v>
      </c>
    </row>
    <row r="101" spans="1:12" s="69" customFormat="1" ht="18">
      <c r="A101" s="79"/>
      <c r="B101" s="79"/>
      <c r="D101" s="1"/>
      <c r="E101" s="1"/>
      <c r="F101" s="1"/>
      <c r="H101" s="67"/>
      <c r="I101" s="1"/>
      <c r="J101" s="68"/>
      <c r="L101" s="1"/>
    </row>
    <row r="102" spans="1:12" s="69" customFormat="1" ht="18">
      <c r="A102" s="79">
        <v>47</v>
      </c>
      <c r="B102" s="79">
        <v>47</v>
      </c>
      <c r="C102" s="69" t="s">
        <v>73</v>
      </c>
      <c r="D102" s="1">
        <v>40532.400000000001</v>
      </c>
      <c r="E102" s="1">
        <v>41645.9</v>
      </c>
      <c r="F102" s="1">
        <v>45000</v>
      </c>
      <c r="H102" s="67">
        <v>45000</v>
      </c>
      <c r="I102" s="1">
        <f>H102-F102</f>
        <v>0</v>
      </c>
      <c r="J102" s="68">
        <f>IF(H102=0,0,IF(F102=0,"New Line",I102/F102))</f>
        <v>0</v>
      </c>
      <c r="L102" s="1" t="s">
        <v>74</v>
      </c>
    </row>
    <row r="103" spans="1:12" s="69" customFormat="1" ht="18">
      <c r="D103" s="1"/>
      <c r="E103" s="1"/>
      <c r="F103" s="1"/>
      <c r="J103" s="71"/>
    </row>
    <row r="104" spans="1:12" s="69" customFormat="1" ht="18">
      <c r="A104" s="3"/>
      <c r="B104" s="3"/>
      <c r="C104" s="3" t="s">
        <v>75</v>
      </c>
      <c r="D104" s="3">
        <f>SUM(D97:D102)</f>
        <v>213032.4</v>
      </c>
      <c r="E104" s="3">
        <f>SUM(E97:E102)</f>
        <v>214145.9</v>
      </c>
      <c r="F104" s="3">
        <f>SUM(F97:F103)</f>
        <v>217500</v>
      </c>
      <c r="G104" s="3"/>
      <c r="H104" s="3">
        <f>SUM(H97:H103)</f>
        <v>308200</v>
      </c>
      <c r="I104" s="3">
        <f>H104-F104</f>
        <v>90700</v>
      </c>
      <c r="J104" s="87">
        <f>IF(H104=0,0,IF(F104=0,"New Line",I104/F104))</f>
        <v>0.41701149425287354</v>
      </c>
      <c r="K104" s="2"/>
    </row>
    <row r="105" spans="1:12" s="69" customFormat="1" ht="18">
      <c r="C105" s="1"/>
      <c r="D105" s="1"/>
      <c r="E105" s="1"/>
      <c r="F105" s="1"/>
      <c r="G105" s="88"/>
      <c r="J105" s="71"/>
    </row>
    <row r="106" spans="1:12" s="69" customFormat="1" ht="18">
      <c r="D106" s="1"/>
      <c r="E106" s="1"/>
    </row>
    <row r="107" spans="1:12" s="69" customFormat="1" ht="18">
      <c r="A107" s="89"/>
      <c r="B107" s="89"/>
      <c r="C107" s="89" t="s">
        <v>88</v>
      </c>
      <c r="D107" s="89"/>
      <c r="E107" s="89"/>
      <c r="F107" s="90"/>
      <c r="G107" s="91"/>
      <c r="H107" s="92"/>
      <c r="I107" s="92"/>
      <c r="J107" s="93"/>
      <c r="K107" s="66"/>
    </row>
    <row r="108" spans="1:12" s="69" customFormat="1" ht="18">
      <c r="D108" s="1"/>
      <c r="E108" s="1"/>
      <c r="G108" s="1"/>
      <c r="J108" s="71"/>
    </row>
    <row r="109" spans="1:12" s="69" customFormat="1" ht="36">
      <c r="A109" s="79">
        <v>49</v>
      </c>
      <c r="B109" s="94" t="str">
        <f>C109</f>
        <v>Out of District Tuition</v>
      </c>
      <c r="C109" s="69" t="s">
        <v>76</v>
      </c>
      <c r="D109" s="1">
        <v>0</v>
      </c>
      <c r="E109" s="1">
        <v>0</v>
      </c>
      <c r="F109" s="1">
        <v>57750</v>
      </c>
      <c r="H109" s="67">
        <v>52103.49</v>
      </c>
      <c r="I109" s="1">
        <f>H109-F109</f>
        <v>-5646.510000000002</v>
      </c>
      <c r="J109" s="68">
        <f>IF(H109=0,0,IF(F109=0,"New Line",I109/F109))</f>
        <v>-9.7775064935064965E-2</v>
      </c>
    </row>
    <row r="110" spans="1:12" s="69" customFormat="1" ht="18">
      <c r="A110" s="79"/>
      <c r="D110" s="1"/>
      <c r="E110" s="1"/>
      <c r="H110" s="70"/>
      <c r="J110" s="71"/>
    </row>
    <row r="111" spans="1:12" s="69" customFormat="1" ht="18">
      <c r="A111" s="79">
        <v>50</v>
      </c>
      <c r="B111" s="94" t="s">
        <v>77</v>
      </c>
      <c r="C111" s="69" t="s">
        <v>78</v>
      </c>
      <c r="D111" s="1">
        <v>57880</v>
      </c>
      <c r="E111" s="1">
        <v>68648.289999999994</v>
      </c>
      <c r="F111" s="1">
        <v>60000</v>
      </c>
      <c r="H111" s="67">
        <v>49725</v>
      </c>
      <c r="I111" s="1">
        <f>H111-F111</f>
        <v>-10275</v>
      </c>
      <c r="J111" s="68">
        <f>IF(H111=0,0,IF(F111=0,"New Line",I111/F111))</f>
        <v>-0.17125000000000001</v>
      </c>
    </row>
    <row r="112" spans="1:12" s="69" customFormat="1" ht="18">
      <c r="A112" s="79"/>
      <c r="D112" s="1"/>
      <c r="E112" s="1"/>
      <c r="J112" s="71"/>
    </row>
    <row r="113" spans="1:12" s="69" customFormat="1" ht="18">
      <c r="A113" s="89"/>
      <c r="B113" s="89"/>
      <c r="C113" s="89" t="s">
        <v>89</v>
      </c>
      <c r="D113" s="89">
        <v>57880</v>
      </c>
      <c r="E113" s="89">
        <v>68648.289999999994</v>
      </c>
      <c r="F113" s="89">
        <f>SUM(F109:F111)</f>
        <v>117750</v>
      </c>
      <c r="G113" s="89"/>
      <c r="H113" s="89">
        <f>SUM(H109:H111)</f>
        <v>101828.48999999999</v>
      </c>
      <c r="I113" s="89">
        <f>SUM(I109:I111)</f>
        <v>-15921.510000000002</v>
      </c>
      <c r="J113" s="68">
        <f>IF(H113=0,0,IF(F113=0,"New Line",I113/F113))</f>
        <v>-0.13521452229299366</v>
      </c>
      <c r="K113" s="2"/>
    </row>
    <row r="114" spans="1:12" s="69" customFormat="1" ht="18">
      <c r="A114" s="2"/>
      <c r="B114" s="2"/>
      <c r="C114" s="2"/>
      <c r="D114" s="2"/>
      <c r="E114" s="2"/>
      <c r="F114" s="2"/>
      <c r="G114" s="2"/>
      <c r="H114" s="2"/>
      <c r="I114" s="2"/>
      <c r="J114" s="78"/>
      <c r="K114" s="2"/>
    </row>
    <row r="115" spans="1:12" s="69" customFormat="1" ht="18">
      <c r="A115" s="95"/>
      <c r="B115" s="95"/>
      <c r="C115" s="95" t="s">
        <v>90</v>
      </c>
      <c r="D115" s="95"/>
      <c r="E115" s="95"/>
      <c r="F115" s="95"/>
      <c r="G115" s="95"/>
      <c r="H115" s="95"/>
      <c r="I115" s="95"/>
      <c r="J115" s="96"/>
      <c r="K115" s="2"/>
    </row>
    <row r="116" spans="1:12" s="69" customFormat="1" ht="18">
      <c r="A116" s="2"/>
      <c r="B116" s="66"/>
      <c r="C116" s="66"/>
      <c r="D116" s="2"/>
      <c r="E116" s="2"/>
      <c r="F116" s="2"/>
      <c r="G116" s="2"/>
      <c r="H116" s="2"/>
      <c r="I116" s="2"/>
      <c r="J116" s="78"/>
      <c r="K116" s="2"/>
    </row>
    <row r="117" spans="1:12" s="69" customFormat="1" ht="36">
      <c r="A117" s="2"/>
      <c r="B117" s="94" t="s">
        <v>79</v>
      </c>
      <c r="C117" s="66" t="s">
        <v>79</v>
      </c>
      <c r="D117" s="2">
        <v>0</v>
      </c>
      <c r="E117" s="2">
        <v>0</v>
      </c>
      <c r="F117" s="2">
        <v>0</v>
      </c>
      <c r="G117" s="2"/>
      <c r="H117" s="67">
        <v>8075</v>
      </c>
      <c r="I117" s="1">
        <f>H117-F117</f>
        <v>8075</v>
      </c>
      <c r="J117" s="68" t="str">
        <f>IF(H117=0,0,IF(F117=0,"New Line",I117/F117))</f>
        <v>New Line</v>
      </c>
      <c r="K117" s="2"/>
    </row>
    <row r="118" spans="1:12" s="69" customFormat="1" ht="18">
      <c r="A118" s="2"/>
      <c r="B118" s="66"/>
      <c r="C118" s="66"/>
      <c r="D118" s="2"/>
      <c r="E118" s="2"/>
      <c r="F118" s="2"/>
      <c r="G118" s="2"/>
      <c r="H118" s="67"/>
      <c r="I118" s="2"/>
      <c r="J118" s="78"/>
      <c r="K118" s="2"/>
    </row>
    <row r="119" spans="1:12" s="69" customFormat="1" ht="18">
      <c r="B119" s="69" t="s">
        <v>80</v>
      </c>
      <c r="C119" s="69" t="s">
        <v>80</v>
      </c>
      <c r="D119" s="1">
        <v>0</v>
      </c>
      <c r="E119" s="1">
        <v>0</v>
      </c>
      <c r="F119" s="1">
        <v>0</v>
      </c>
      <c r="H119" s="67">
        <v>5600</v>
      </c>
      <c r="I119" s="1">
        <f>H119-F119</f>
        <v>5600</v>
      </c>
      <c r="J119" s="68" t="str">
        <f>IF(H119=0,0,IF(F119=0,"New Line",I119/F119))</f>
        <v>New Line</v>
      </c>
    </row>
    <row r="120" spans="1:12" s="69" customFormat="1" ht="18">
      <c r="D120" s="1"/>
      <c r="E120" s="1"/>
      <c r="J120" s="71"/>
    </row>
    <row r="121" spans="1:12" s="69" customFormat="1" ht="18">
      <c r="A121" s="97"/>
      <c r="B121" s="97"/>
      <c r="C121" s="95" t="s">
        <v>0</v>
      </c>
      <c r="D121" s="95"/>
      <c r="E121" s="95"/>
      <c r="F121" s="95">
        <f>SUM(F117:F120)</f>
        <v>0</v>
      </c>
      <c r="G121" s="97"/>
      <c r="H121" s="95">
        <f>SUM(H117:H120)</f>
        <v>13675</v>
      </c>
      <c r="I121" s="95">
        <f>H121-F121</f>
        <v>13675</v>
      </c>
      <c r="J121" s="96" t="str">
        <f>IF(H121=0,0,IF(F121=0,"New Line",I121/F121))</f>
        <v>New Line</v>
      </c>
    </row>
    <row r="122" spans="1:12" s="69" customFormat="1" ht="18">
      <c r="B122" s="98"/>
      <c r="C122" s="98"/>
      <c r="D122" s="99"/>
      <c r="E122" s="99"/>
      <c r="F122" s="98"/>
      <c r="G122" s="98"/>
      <c r="H122" s="99"/>
      <c r="I122" s="98"/>
      <c r="J122" s="100"/>
    </row>
    <row r="123" spans="1:12" s="69" customFormat="1" ht="21" customHeight="1">
      <c r="B123" s="121" t="s">
        <v>81</v>
      </c>
      <c r="C123" s="122"/>
      <c r="D123" s="113"/>
      <c r="E123" s="114"/>
      <c r="F123" s="115">
        <f>SUM(F113+F121+F104+F92)</f>
        <v>1177138.3500000001</v>
      </c>
      <c r="G123" s="116"/>
      <c r="H123" s="115">
        <f>SUM(H113+H121+H104+H92)</f>
        <v>1305142.3899999999</v>
      </c>
      <c r="I123" s="115">
        <f>SUM(I113+I121+I104+I92)</f>
        <v>128004.0399999998</v>
      </c>
      <c r="J123" s="117">
        <f>IF(H123=0,0,IF(F123=0,"New Line",I123/F123))</f>
        <v>0.10874171247585281</v>
      </c>
      <c r="K123" s="118">
        <f>K110+K120</f>
        <v>0</v>
      </c>
      <c r="L123" s="101" t="e">
        <f>IF(J123=0,0,IF(#REF!=0,"New Line",-K123/#REF!))</f>
        <v>#REF!</v>
      </c>
    </row>
    <row r="124" spans="1:12" s="69" customFormat="1" ht="18">
      <c r="B124" s="102"/>
      <c r="C124" s="102"/>
      <c r="D124" s="102"/>
      <c r="E124" s="102"/>
      <c r="F124" s="102"/>
      <c r="G124" s="102"/>
      <c r="H124" s="99"/>
      <c r="I124" s="99"/>
      <c r="J124" s="99"/>
      <c r="K124" s="99"/>
      <c r="L124" s="101"/>
    </row>
    <row r="125" spans="1:12" s="69" customFormat="1" ht="18">
      <c r="A125" s="103"/>
      <c r="B125" s="103"/>
      <c r="C125" s="103" t="s">
        <v>82</v>
      </c>
      <c r="D125" s="103"/>
      <c r="E125" s="103"/>
      <c r="F125" s="103"/>
      <c r="G125" s="104"/>
      <c r="H125" s="104"/>
      <c r="I125" s="104"/>
      <c r="J125" s="105"/>
    </row>
    <row r="126" spans="1:12" s="69" customFormat="1" ht="18">
      <c r="D126" s="1"/>
      <c r="E126" s="1"/>
      <c r="J126" s="71"/>
    </row>
    <row r="127" spans="1:12" s="69" customFormat="1" ht="18">
      <c r="A127" s="79">
        <v>51</v>
      </c>
      <c r="B127" s="79" t="s">
        <v>83</v>
      </c>
      <c r="C127" s="69" t="s">
        <v>83</v>
      </c>
      <c r="D127" s="1"/>
      <c r="E127" s="1"/>
      <c r="F127" s="1">
        <v>14051</v>
      </c>
      <c r="H127" s="1">
        <v>50000</v>
      </c>
      <c r="I127" s="1">
        <f>H127-F127</f>
        <v>35949</v>
      </c>
      <c r="J127" s="68">
        <f>IF(H127=0,0,IF(F127=0,"New Line",I127/F127))</f>
        <v>2.5584655896377484</v>
      </c>
    </row>
    <row r="128" spans="1:12" s="69" customFormat="1" ht="18">
      <c r="A128" s="79"/>
      <c r="B128" s="79"/>
      <c r="D128" s="1"/>
      <c r="E128" s="1"/>
      <c r="J128" s="71"/>
    </row>
    <row r="129" spans="1:12" s="69" customFormat="1" ht="18">
      <c r="A129" s="79">
        <v>52</v>
      </c>
      <c r="B129" s="79" t="s">
        <v>84</v>
      </c>
      <c r="C129" s="69" t="s">
        <v>84</v>
      </c>
      <c r="D129" s="1"/>
      <c r="E129" s="1"/>
      <c r="F129" s="1">
        <v>85000</v>
      </c>
      <c r="H129" s="1">
        <v>115000</v>
      </c>
      <c r="I129" s="1">
        <f>H129-F129</f>
        <v>30000</v>
      </c>
      <c r="J129" s="68">
        <f>IF(H129=0,0,IF(F129=0,"New Line",I129/F129))</f>
        <v>0.35294117647058826</v>
      </c>
    </row>
    <row r="130" spans="1:12" s="69" customFormat="1" ht="18">
      <c r="A130" s="79"/>
      <c r="B130" s="79"/>
      <c r="D130" s="1"/>
      <c r="E130" s="1"/>
      <c r="F130" s="1"/>
      <c r="H130" s="1"/>
      <c r="I130" s="1"/>
      <c r="J130" s="68"/>
    </row>
    <row r="131" spans="1:12" s="69" customFormat="1" ht="18">
      <c r="A131" s="103"/>
      <c r="B131" s="103"/>
      <c r="C131" s="103" t="s">
        <v>85</v>
      </c>
      <c r="D131" s="103"/>
      <c r="E131" s="103"/>
      <c r="F131" s="103">
        <f>SUM(F127:F130)</f>
        <v>99051</v>
      </c>
      <c r="G131" s="103"/>
      <c r="H131" s="103">
        <f t="shared" ref="H131" si="0">SUM(H127:H130)</f>
        <v>165000</v>
      </c>
      <c r="I131" s="103">
        <f>H131-F131</f>
        <v>65949</v>
      </c>
      <c r="J131" s="119">
        <f>IF(H131=0,0,IF(F131=0,"New Line",I131/F131))</f>
        <v>0.66580852288215164</v>
      </c>
      <c r="K131" s="75"/>
    </row>
    <row r="132" spans="1:12" s="69" customFormat="1" ht="18">
      <c r="A132" s="79"/>
      <c r="B132" s="75"/>
      <c r="C132" s="75"/>
      <c r="D132" s="75"/>
      <c r="E132" s="75"/>
      <c r="F132" s="75"/>
      <c r="G132" s="75"/>
      <c r="H132" s="75"/>
      <c r="I132" s="2"/>
      <c r="J132" s="78"/>
      <c r="K132" s="75"/>
      <c r="L132" s="66"/>
    </row>
    <row r="133" spans="1:12" s="106" customFormat="1" ht="22.25" customHeight="1">
      <c r="A133" s="103"/>
      <c r="B133" s="103" t="s">
        <v>86</v>
      </c>
      <c r="C133" s="103" t="s">
        <v>87</v>
      </c>
      <c r="D133" s="103"/>
      <c r="E133" s="103"/>
      <c r="F133" s="103">
        <f>F123-F131</f>
        <v>1078087.3500000001</v>
      </c>
      <c r="G133" s="103"/>
      <c r="H133" s="103">
        <f>H123-H131</f>
        <v>1140142.3899999999</v>
      </c>
      <c r="I133" s="103">
        <f>H133-F133</f>
        <v>62055.039999999804</v>
      </c>
      <c r="J133" s="119">
        <f>IF(H133=0,0,IF(F133=0,"New Line",I133/F133))</f>
        <v>5.7560308077077245E-2</v>
      </c>
    </row>
    <row r="134" spans="1:12" s="109" customFormat="1">
      <c r="A134" s="107"/>
      <c r="B134" s="107"/>
      <c r="C134" s="107"/>
      <c r="D134" s="4"/>
      <c r="E134" s="4"/>
      <c r="F134" s="4"/>
      <c r="G134" s="107"/>
      <c r="H134" s="107"/>
      <c r="I134" s="107"/>
      <c r="J134" s="108"/>
      <c r="K134" s="107"/>
    </row>
    <row r="135" spans="1:12" s="109" customFormat="1">
      <c r="D135" s="110"/>
      <c r="E135" s="110"/>
    </row>
    <row r="136" spans="1:12" s="109" customFormat="1">
      <c r="D136" s="110"/>
      <c r="E136" s="110"/>
    </row>
    <row r="138" spans="1:12" s="110" customFormat="1"/>
  </sheetData>
  <sheetCalcPr fullCalcOnLoad="1"/>
  <mergeCells count="2">
    <mergeCell ref="A1:K1"/>
    <mergeCell ref="B123:C123"/>
  </mergeCells>
  <phoneticPr fontId="26" type="noConversion"/>
  <pageMargins left="0.2" right="0.2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M146"/>
  <sheetViews>
    <sheetView zoomScale="80" zoomScaleNormal="80" zoomScalePageLayoutView="80" workbookViewId="0">
      <selection activeCell="I23" sqref="I23"/>
    </sheetView>
  </sheetViews>
  <sheetFormatPr baseColWidth="10" defaultColWidth="10.33203125" defaultRowHeight="14"/>
  <cols>
    <col min="1" max="1" width="13.6640625" style="9" customWidth="1"/>
    <col min="2" max="2" width="45" style="9" customWidth="1"/>
    <col min="3" max="3" width="3" style="9" hidden="1" customWidth="1"/>
    <col min="4" max="4" width="16.33203125" style="9" hidden="1" customWidth="1"/>
    <col min="5" max="5" width="3" style="9" hidden="1" customWidth="1"/>
    <col min="6" max="6" width="27.5" style="9" hidden="1" customWidth="1"/>
    <col min="7" max="7" width="20.6640625" style="42" hidden="1" customWidth="1"/>
    <col min="8" max="8" width="17.6640625" style="42" hidden="1" customWidth="1"/>
    <col min="9" max="10" width="24.33203125" style="42" customWidth="1"/>
    <col min="11" max="11" width="28.6640625" style="9" customWidth="1"/>
    <col min="12" max="12" width="14.6640625" style="9" customWidth="1"/>
    <col min="13" max="16384" width="10.33203125" style="9"/>
  </cols>
  <sheetData>
    <row r="1" spans="1:13">
      <c r="B1" s="10"/>
      <c r="C1" s="10"/>
      <c r="D1" s="10"/>
      <c r="E1" s="10"/>
      <c r="F1" s="10"/>
      <c r="G1" s="11"/>
      <c r="H1" s="11"/>
      <c r="I1" s="12"/>
      <c r="J1" s="12"/>
      <c r="K1" s="13"/>
    </row>
    <row r="2" spans="1:13" ht="31">
      <c r="B2" s="14" t="s">
        <v>2</v>
      </c>
      <c r="C2" s="15"/>
      <c r="D2" s="15"/>
      <c r="E2" s="15"/>
      <c r="F2" s="15"/>
      <c r="G2" s="15"/>
      <c r="H2" s="15"/>
      <c r="I2" s="16"/>
      <c r="J2" s="17"/>
      <c r="K2" s="18"/>
    </row>
    <row r="3" spans="1:13" ht="45">
      <c r="A3" s="19"/>
      <c r="B3" s="19"/>
      <c r="C3" s="19"/>
      <c r="D3" s="20" t="s">
        <v>3</v>
      </c>
      <c r="E3" s="21"/>
      <c r="F3" s="20" t="s">
        <v>4</v>
      </c>
      <c r="G3" s="22" t="s">
        <v>18</v>
      </c>
      <c r="H3" s="22" t="s">
        <v>95</v>
      </c>
      <c r="I3" s="22" t="s">
        <v>19</v>
      </c>
      <c r="J3" s="23" t="s">
        <v>20</v>
      </c>
      <c r="K3" s="23" t="s">
        <v>26</v>
      </c>
      <c r="L3" s="23" t="s">
        <v>25</v>
      </c>
      <c r="M3" s="24"/>
    </row>
    <row r="4" spans="1:13" ht="18">
      <c r="A4" s="19"/>
      <c r="B4" s="19"/>
      <c r="C4" s="21"/>
      <c r="D4" s="20" t="s">
        <v>5</v>
      </c>
      <c r="E4" s="21"/>
      <c r="F4" s="20" t="s">
        <v>6</v>
      </c>
      <c r="G4" s="25"/>
      <c r="H4" s="25"/>
      <c r="I4" s="25"/>
      <c r="J4" s="25"/>
      <c r="K4" s="19"/>
      <c r="L4" s="19"/>
    </row>
    <row r="5" spans="1:13" ht="18">
      <c r="A5" s="19"/>
      <c r="B5" s="26" t="s">
        <v>10</v>
      </c>
      <c r="C5" s="19"/>
      <c r="D5" s="27"/>
      <c r="E5" s="19"/>
      <c r="F5" s="27"/>
      <c r="G5" s="28">
        <v>18102</v>
      </c>
      <c r="H5" s="6">
        <v>18102</v>
      </c>
      <c r="I5" s="28">
        <v>19280</v>
      </c>
      <c r="J5" s="28">
        <v>21110</v>
      </c>
      <c r="K5" s="29">
        <f>J5-I5</f>
        <v>1830</v>
      </c>
      <c r="L5" s="30">
        <f>K5/I5</f>
        <v>9.4917012448132776E-2</v>
      </c>
    </row>
    <row r="6" spans="1:13" ht="18">
      <c r="A6" s="19"/>
      <c r="B6" s="31" t="s">
        <v>23</v>
      </c>
      <c r="C6" s="19"/>
      <c r="D6" s="27"/>
      <c r="E6" s="19"/>
      <c r="F6" s="27"/>
      <c r="G6" s="28"/>
      <c r="H6" s="6"/>
      <c r="I6" s="28">
        <v>8500</v>
      </c>
      <c r="J6" s="32"/>
      <c r="K6" s="29">
        <f>J6-I6</f>
        <v>-8500</v>
      </c>
      <c r="L6" s="30">
        <f>K6/I6</f>
        <v>-1</v>
      </c>
    </row>
    <row r="7" spans="1:13" ht="18">
      <c r="A7" s="19"/>
      <c r="B7" s="33" t="s">
        <v>11</v>
      </c>
      <c r="C7" s="19"/>
      <c r="D7" s="27"/>
      <c r="E7" s="19"/>
      <c r="F7" s="27"/>
      <c r="G7" s="28">
        <v>44726</v>
      </c>
      <c r="H7" s="6">
        <v>44726</v>
      </c>
      <c r="I7" s="28">
        <v>49091.360000000001</v>
      </c>
      <c r="J7" s="28">
        <v>51320.41</v>
      </c>
      <c r="K7" s="29">
        <f>J7-I7</f>
        <v>2229.0500000000029</v>
      </c>
      <c r="L7" s="30">
        <f>K7/I7</f>
        <v>4.5406157010113447E-2</v>
      </c>
    </row>
    <row r="8" spans="1:13" ht="18">
      <c r="A8" s="19"/>
      <c r="B8" s="33"/>
      <c r="C8" s="19"/>
      <c r="D8" s="27"/>
      <c r="E8" s="19"/>
      <c r="F8" s="27"/>
      <c r="G8" s="34"/>
      <c r="H8" s="6"/>
      <c r="I8" s="28"/>
      <c r="J8" s="9"/>
      <c r="K8" s="35"/>
      <c r="L8" s="19"/>
    </row>
    <row r="9" spans="1:13" ht="20">
      <c r="A9" s="19"/>
      <c r="B9" s="26" t="s">
        <v>12</v>
      </c>
      <c r="C9" s="19"/>
      <c r="D9" s="27"/>
      <c r="E9" s="19"/>
      <c r="F9" s="27"/>
      <c r="G9" s="28">
        <f>SUM(G5:G7)</f>
        <v>62828</v>
      </c>
      <c r="H9" s="28">
        <f>SUM(H5:H7)</f>
        <v>62828</v>
      </c>
      <c r="I9" s="36">
        <f>SUM(I5:I8)</f>
        <v>76871.360000000001</v>
      </c>
      <c r="J9" s="28">
        <f>SUM(J5:J7)</f>
        <v>72430.41</v>
      </c>
      <c r="K9" s="29">
        <f>J9-I9</f>
        <v>-4440.9499999999971</v>
      </c>
      <c r="L9" s="30">
        <f>K9/I9</f>
        <v>-5.7771190726949508E-2</v>
      </c>
    </row>
    <row r="10" spans="1:13" ht="18">
      <c r="A10" s="19"/>
      <c r="G10" s="9"/>
      <c r="H10" s="9"/>
      <c r="I10" s="9"/>
      <c r="J10" s="9"/>
      <c r="L10" s="19"/>
    </row>
    <row r="11" spans="1:13" ht="18">
      <c r="A11" s="19"/>
      <c r="G11" s="9"/>
      <c r="H11" s="9"/>
      <c r="I11" s="9"/>
      <c r="J11" s="9"/>
      <c r="L11" s="19"/>
    </row>
    <row r="12" spans="1:13" ht="18">
      <c r="A12" s="19"/>
      <c r="B12" s="26"/>
      <c r="C12" s="19"/>
      <c r="D12" s="27"/>
      <c r="E12" s="19"/>
      <c r="F12" s="27"/>
      <c r="G12" s="28"/>
      <c r="H12" s="6"/>
      <c r="I12" s="34"/>
      <c r="J12" s="34"/>
      <c r="K12" s="34"/>
      <c r="L12" s="19"/>
    </row>
    <row r="13" spans="1:13" ht="18">
      <c r="A13" s="19"/>
      <c r="B13" s="37" t="s">
        <v>7</v>
      </c>
      <c r="C13" s="21"/>
      <c r="D13" s="20" t="s">
        <v>8</v>
      </c>
      <c r="E13" s="21"/>
      <c r="F13" s="27"/>
      <c r="G13" s="38">
        <v>25000</v>
      </c>
      <c r="H13" s="28">
        <v>25000</v>
      </c>
      <c r="I13" s="28">
        <v>25000</v>
      </c>
      <c r="J13" s="28"/>
      <c r="L13" s="19"/>
    </row>
    <row r="14" spans="1:13" ht="18">
      <c r="A14" s="19"/>
      <c r="B14" s="37" t="s">
        <v>14</v>
      </c>
      <c r="C14" s="21"/>
      <c r="D14" s="20"/>
      <c r="E14" s="21"/>
      <c r="F14" s="27"/>
      <c r="G14" s="39"/>
      <c r="H14" s="28">
        <v>2862.96</v>
      </c>
      <c r="I14" s="28">
        <v>6762.45</v>
      </c>
      <c r="J14" s="34"/>
      <c r="L14" s="19"/>
    </row>
    <row r="15" spans="1:13" ht="18">
      <c r="A15" s="19"/>
      <c r="B15" s="40"/>
      <c r="C15" s="21"/>
      <c r="D15" s="20"/>
      <c r="E15" s="21"/>
      <c r="F15" s="27"/>
      <c r="G15" s="39"/>
      <c r="H15" s="41"/>
      <c r="I15" s="33"/>
      <c r="J15" s="34"/>
      <c r="L15" s="19"/>
    </row>
    <row r="16" spans="1:13" ht="18">
      <c r="A16" s="19"/>
      <c r="B16" s="37" t="s">
        <v>22</v>
      </c>
      <c r="C16" s="21"/>
      <c r="D16" s="20"/>
      <c r="E16" s="21"/>
      <c r="F16" s="27"/>
      <c r="G16" s="39"/>
      <c r="H16" s="41"/>
      <c r="I16" s="28">
        <v>22525</v>
      </c>
      <c r="J16" s="34"/>
      <c r="L16" s="19"/>
    </row>
    <row r="17" spans="1:12" ht="18">
      <c r="A17" s="19"/>
      <c r="B17" s="31" t="s">
        <v>17</v>
      </c>
      <c r="C17" s="19"/>
      <c r="D17" s="27"/>
      <c r="E17" s="19"/>
      <c r="F17" s="27"/>
      <c r="G17" s="34"/>
      <c r="H17" s="6"/>
      <c r="I17" s="28">
        <v>19170</v>
      </c>
      <c r="J17" s="28">
        <v>46550</v>
      </c>
      <c r="K17" s="9" t="s">
        <v>21</v>
      </c>
      <c r="L17" s="19"/>
    </row>
    <row r="18" spans="1:12" ht="18">
      <c r="A18" s="19"/>
      <c r="B18" s="31" t="s">
        <v>9</v>
      </c>
      <c r="C18" s="19"/>
      <c r="D18" s="27"/>
      <c r="E18" s="19"/>
      <c r="F18" s="27"/>
      <c r="G18" s="34"/>
      <c r="H18" s="6">
        <v>0</v>
      </c>
      <c r="I18" s="28">
        <v>9051</v>
      </c>
      <c r="J18" s="28">
        <v>880.41</v>
      </c>
      <c r="L18" s="19"/>
    </row>
    <row r="19" spans="1:12" ht="18">
      <c r="A19" s="19"/>
    </row>
    <row r="20" spans="1:12" ht="18">
      <c r="A20" s="19"/>
      <c r="G20" s="9"/>
      <c r="H20" s="9"/>
      <c r="I20" s="9"/>
      <c r="J20" s="9"/>
      <c r="L20" s="19"/>
    </row>
    <row r="21" spans="1:12" ht="18">
      <c r="A21" s="19"/>
      <c r="B21" s="26" t="s">
        <v>24</v>
      </c>
      <c r="C21" s="19"/>
      <c r="D21" s="27"/>
      <c r="E21" s="19"/>
      <c r="F21" s="27"/>
      <c r="G21" s="28">
        <f>SUM(G13:G17)</f>
        <v>25000</v>
      </c>
      <c r="H21" s="6"/>
      <c r="I21" s="28">
        <f>SUM(I13:I18)</f>
        <v>82508.45</v>
      </c>
      <c r="J21" s="28">
        <f>SUM(J13:J18)</f>
        <v>47430.41</v>
      </c>
      <c r="L21" s="19"/>
    </row>
    <row r="22" spans="1:12" ht="18">
      <c r="A22" s="19"/>
      <c r="B22" s="43"/>
      <c r="C22" s="19"/>
      <c r="D22" s="27"/>
      <c r="E22" s="19"/>
      <c r="F22" s="27"/>
      <c r="G22" s="33"/>
      <c r="H22" s="6"/>
      <c r="I22" s="33"/>
      <c r="J22" s="33"/>
      <c r="K22" s="19"/>
      <c r="L22" s="19"/>
    </row>
    <row r="23" spans="1:12" ht="18">
      <c r="A23" s="19"/>
      <c r="B23" s="44" t="s">
        <v>27</v>
      </c>
      <c r="C23" s="44"/>
      <c r="D23" s="44"/>
      <c r="E23" s="44"/>
      <c r="F23" s="44"/>
      <c r="G23" s="8"/>
      <c r="H23" s="8"/>
      <c r="I23" s="8"/>
      <c r="J23" s="45">
        <f>J9-J21</f>
        <v>25000</v>
      </c>
      <c r="K23" s="19"/>
      <c r="L23" s="19"/>
    </row>
    <row r="24" spans="1:12" ht="18">
      <c r="A24" s="19"/>
      <c r="B24" s="19"/>
      <c r="C24" s="19"/>
      <c r="D24" s="27"/>
      <c r="E24" s="19"/>
      <c r="F24" s="27"/>
      <c r="G24" s="33"/>
      <c r="H24" s="6"/>
      <c r="I24" s="33"/>
      <c r="J24" s="33"/>
      <c r="K24" s="19"/>
      <c r="L24" s="19"/>
    </row>
    <row r="25" spans="1:12" ht="18">
      <c r="A25" s="19"/>
      <c r="B25" s="19"/>
      <c r="C25" s="19"/>
      <c r="D25" s="27"/>
      <c r="E25" s="19"/>
      <c r="F25" s="27"/>
      <c r="G25" s="33"/>
      <c r="H25" s="6"/>
      <c r="I25" s="33"/>
      <c r="J25" s="33"/>
      <c r="K25" s="19"/>
      <c r="L25" s="19"/>
    </row>
    <row r="26" spans="1:12" ht="18">
      <c r="A26" s="19"/>
      <c r="G26" s="9"/>
      <c r="H26" s="9"/>
      <c r="I26" s="9"/>
      <c r="J26" s="9"/>
      <c r="K26" s="19"/>
      <c r="L26" s="19"/>
    </row>
    <row r="27" spans="1:12" ht="18">
      <c r="A27" s="19"/>
      <c r="G27" s="9"/>
      <c r="H27" s="9"/>
      <c r="I27" s="9"/>
      <c r="J27" s="9"/>
      <c r="K27" s="19"/>
      <c r="L27" s="19"/>
    </row>
    <row r="28" spans="1:12" ht="18">
      <c r="A28" s="19"/>
      <c r="G28" s="9"/>
      <c r="H28" s="9"/>
      <c r="I28" s="9"/>
      <c r="J28" s="9"/>
      <c r="K28" s="19"/>
      <c r="L28" s="19"/>
    </row>
    <row r="29" spans="1:12" ht="18">
      <c r="A29" s="19"/>
      <c r="G29" s="9"/>
      <c r="H29" s="9"/>
      <c r="I29" s="9"/>
      <c r="J29" s="9"/>
      <c r="K29" s="19"/>
      <c r="L29" s="19"/>
    </row>
    <row r="30" spans="1:12" ht="18">
      <c r="A30" s="19"/>
      <c r="G30" s="9"/>
      <c r="H30" s="9"/>
      <c r="I30" s="9"/>
      <c r="J30" s="9"/>
      <c r="K30" s="19"/>
      <c r="L30" s="19"/>
    </row>
    <row r="31" spans="1:12" ht="18">
      <c r="A31" s="19"/>
      <c r="B31" s="19"/>
      <c r="C31" s="19"/>
      <c r="D31" s="27"/>
      <c r="E31" s="19"/>
      <c r="F31" s="27"/>
      <c r="G31" s="33"/>
      <c r="H31" s="6"/>
      <c r="I31" s="33"/>
      <c r="J31" s="33"/>
      <c r="K31" s="19"/>
      <c r="L31" s="19"/>
    </row>
    <row r="32" spans="1:12" ht="18">
      <c r="A32" s="19"/>
      <c r="B32" s="19"/>
      <c r="C32" s="19"/>
      <c r="D32" s="27"/>
      <c r="E32" s="19"/>
      <c r="F32" s="27"/>
      <c r="G32" s="33"/>
      <c r="H32" s="6"/>
      <c r="I32" s="33"/>
      <c r="J32" s="33"/>
      <c r="K32" s="19"/>
      <c r="L32" s="19"/>
    </row>
    <row r="33" spans="1:12" ht="18">
      <c r="A33" s="19"/>
      <c r="B33" s="19"/>
      <c r="C33" s="19"/>
      <c r="D33" s="27"/>
      <c r="E33" s="19"/>
      <c r="F33" s="27"/>
      <c r="G33" s="33"/>
      <c r="H33" s="6"/>
      <c r="I33" s="33"/>
      <c r="J33" s="33"/>
      <c r="K33" s="19"/>
      <c r="L33" s="19"/>
    </row>
    <row r="34" spans="1:12" ht="18">
      <c r="A34" s="19"/>
      <c r="B34" s="19"/>
      <c r="C34" s="19"/>
      <c r="D34" s="27"/>
      <c r="E34" s="19"/>
      <c r="F34" s="27"/>
      <c r="G34" s="33"/>
      <c r="H34" s="6"/>
      <c r="I34" s="33"/>
      <c r="J34" s="33"/>
      <c r="K34" s="19"/>
      <c r="L34" s="19"/>
    </row>
    <row r="35" spans="1:12" ht="18">
      <c r="A35" s="19"/>
      <c r="B35" s="19"/>
      <c r="C35" s="19"/>
      <c r="D35" s="27"/>
      <c r="E35" s="19"/>
      <c r="F35" s="27"/>
      <c r="G35" s="33"/>
      <c r="H35" s="6"/>
      <c r="I35" s="33"/>
      <c r="J35" s="33"/>
      <c r="K35" s="19"/>
      <c r="L35" s="19"/>
    </row>
    <row r="36" spans="1:12" ht="18">
      <c r="A36" s="19"/>
      <c r="B36" s="19"/>
      <c r="C36" s="19"/>
      <c r="D36" s="27"/>
      <c r="E36" s="19"/>
      <c r="F36" s="27"/>
      <c r="G36" s="33"/>
      <c r="H36" s="6"/>
      <c r="I36" s="33"/>
      <c r="J36" s="33"/>
      <c r="L36" s="19"/>
    </row>
    <row r="37" spans="1:12">
      <c r="D37" s="46"/>
      <c r="F37" s="46"/>
      <c r="H37" s="7"/>
    </row>
    <row r="38" spans="1:12">
      <c r="D38" s="46"/>
      <c r="F38" s="46"/>
      <c r="H38" s="7"/>
    </row>
    <row r="39" spans="1:12">
      <c r="D39" s="46"/>
      <c r="F39" s="46"/>
      <c r="H39" s="7"/>
      <c r="I39" s="9"/>
      <c r="J39" s="9"/>
    </row>
    <row r="40" spans="1:12">
      <c r="D40" s="46"/>
      <c r="F40" s="46"/>
      <c r="H40" s="7"/>
      <c r="I40" s="9"/>
      <c r="J40" s="9"/>
    </row>
    <row r="41" spans="1:12">
      <c r="D41" s="46"/>
      <c r="F41" s="46"/>
      <c r="H41" s="7"/>
      <c r="I41" s="9"/>
      <c r="J41" s="9"/>
    </row>
    <row r="42" spans="1:12">
      <c r="D42" s="46"/>
      <c r="F42" s="46"/>
      <c r="H42" s="7"/>
      <c r="I42" s="9"/>
      <c r="J42" s="9"/>
    </row>
    <row r="43" spans="1:12">
      <c r="D43" s="46"/>
      <c r="F43" s="46"/>
      <c r="H43" s="7"/>
      <c r="I43" s="9"/>
      <c r="J43" s="9"/>
    </row>
    <row r="44" spans="1:12">
      <c r="D44" s="46"/>
      <c r="F44" s="46"/>
      <c r="H44" s="7"/>
      <c r="I44" s="9"/>
      <c r="J44" s="9"/>
    </row>
    <row r="45" spans="1:12">
      <c r="D45" s="46"/>
      <c r="F45" s="46"/>
      <c r="H45" s="7"/>
      <c r="I45" s="9"/>
      <c r="J45" s="9"/>
    </row>
    <row r="46" spans="1:12">
      <c r="D46" s="46"/>
      <c r="F46" s="46"/>
      <c r="H46" s="7"/>
      <c r="I46" s="9"/>
      <c r="J46" s="9"/>
    </row>
    <row r="47" spans="1:12">
      <c r="D47" s="46"/>
      <c r="F47" s="46"/>
      <c r="H47" s="7"/>
      <c r="I47" s="9"/>
      <c r="J47" s="9"/>
    </row>
    <row r="48" spans="1:12">
      <c r="D48" s="46"/>
      <c r="F48" s="46"/>
      <c r="H48" s="7"/>
      <c r="I48" s="9"/>
      <c r="J48" s="9"/>
    </row>
    <row r="49" spans="4:10">
      <c r="D49" s="46"/>
      <c r="F49" s="46"/>
      <c r="H49" s="7"/>
      <c r="I49" s="9"/>
      <c r="J49" s="9"/>
    </row>
    <row r="50" spans="4:10">
      <c r="D50" s="46"/>
      <c r="F50" s="46"/>
      <c r="H50" s="7"/>
      <c r="I50" s="9"/>
      <c r="J50" s="9"/>
    </row>
    <row r="51" spans="4:10">
      <c r="D51" s="46"/>
      <c r="F51" s="46"/>
      <c r="H51" s="7"/>
      <c r="I51" s="9"/>
      <c r="J51" s="9"/>
    </row>
    <row r="52" spans="4:10">
      <c r="D52" s="46"/>
      <c r="F52" s="46"/>
      <c r="H52" s="7"/>
      <c r="I52" s="9"/>
      <c r="J52" s="9"/>
    </row>
    <row r="53" spans="4:10">
      <c r="D53" s="46"/>
      <c r="F53" s="46"/>
      <c r="H53" s="7"/>
      <c r="I53" s="9"/>
      <c r="J53" s="9"/>
    </row>
    <row r="54" spans="4:10">
      <c r="D54" s="46"/>
      <c r="F54" s="46"/>
      <c r="H54" s="7"/>
      <c r="I54" s="9"/>
      <c r="J54" s="9"/>
    </row>
    <row r="55" spans="4:10">
      <c r="D55" s="46"/>
      <c r="F55" s="46"/>
      <c r="H55" s="7"/>
      <c r="I55" s="9"/>
      <c r="J55" s="9"/>
    </row>
    <row r="56" spans="4:10">
      <c r="D56" s="46"/>
      <c r="F56" s="46"/>
      <c r="H56" s="7"/>
      <c r="I56" s="9"/>
      <c r="J56" s="9"/>
    </row>
    <row r="57" spans="4:10">
      <c r="D57" s="46"/>
      <c r="F57" s="46"/>
      <c r="H57" s="7"/>
      <c r="I57" s="9"/>
      <c r="J57" s="9"/>
    </row>
    <row r="58" spans="4:10">
      <c r="D58" s="46"/>
      <c r="F58" s="46"/>
      <c r="H58" s="7"/>
      <c r="I58" s="9"/>
      <c r="J58" s="9"/>
    </row>
    <row r="59" spans="4:10">
      <c r="D59" s="46"/>
      <c r="F59" s="46"/>
      <c r="H59" s="7"/>
      <c r="I59" s="9"/>
      <c r="J59" s="9"/>
    </row>
    <row r="60" spans="4:10">
      <c r="D60" s="46"/>
      <c r="F60" s="46"/>
      <c r="H60" s="7"/>
      <c r="I60" s="9"/>
      <c r="J60" s="9"/>
    </row>
    <row r="61" spans="4:10">
      <c r="D61" s="46"/>
      <c r="F61" s="46"/>
      <c r="H61" s="7"/>
      <c r="I61" s="9"/>
      <c r="J61" s="9"/>
    </row>
    <row r="62" spans="4:10">
      <c r="D62" s="46"/>
      <c r="F62" s="46"/>
      <c r="H62" s="7"/>
      <c r="I62" s="9"/>
      <c r="J62" s="9"/>
    </row>
    <row r="63" spans="4:10">
      <c r="D63" s="46"/>
      <c r="F63" s="46"/>
      <c r="H63" s="7"/>
      <c r="I63" s="9"/>
      <c r="J63" s="9"/>
    </row>
    <row r="64" spans="4:10">
      <c r="D64" s="46"/>
      <c r="F64" s="46"/>
      <c r="H64" s="7"/>
      <c r="I64" s="9"/>
      <c r="J64" s="9"/>
    </row>
    <row r="65" spans="4:10">
      <c r="D65" s="46"/>
      <c r="F65" s="46"/>
      <c r="H65" s="7"/>
      <c r="I65" s="9"/>
      <c r="J65" s="9"/>
    </row>
    <row r="66" spans="4:10">
      <c r="D66" s="46"/>
      <c r="F66" s="46"/>
      <c r="H66" s="7"/>
      <c r="I66" s="9"/>
      <c r="J66" s="9"/>
    </row>
    <row r="67" spans="4:10">
      <c r="D67" s="46"/>
      <c r="F67" s="46"/>
      <c r="H67" s="7"/>
      <c r="I67" s="9"/>
      <c r="J67" s="9"/>
    </row>
    <row r="68" spans="4:10">
      <c r="D68" s="46"/>
      <c r="F68" s="46"/>
      <c r="H68" s="7"/>
      <c r="I68" s="9"/>
      <c r="J68" s="9"/>
    </row>
    <row r="69" spans="4:10">
      <c r="D69" s="46"/>
      <c r="F69" s="46"/>
      <c r="H69" s="7"/>
      <c r="I69" s="9"/>
      <c r="J69" s="9"/>
    </row>
    <row r="70" spans="4:10">
      <c r="D70" s="46"/>
      <c r="F70" s="46"/>
      <c r="H70" s="7"/>
      <c r="I70" s="9"/>
      <c r="J70" s="9"/>
    </row>
    <row r="71" spans="4:10">
      <c r="D71" s="46"/>
      <c r="F71" s="46"/>
      <c r="H71" s="7"/>
      <c r="I71" s="9"/>
      <c r="J71" s="9"/>
    </row>
    <row r="72" spans="4:10">
      <c r="D72" s="46"/>
      <c r="F72" s="46"/>
      <c r="H72" s="7"/>
      <c r="I72" s="9"/>
      <c r="J72" s="9"/>
    </row>
    <row r="73" spans="4:10">
      <c r="D73" s="46"/>
      <c r="F73" s="46"/>
      <c r="H73" s="7"/>
      <c r="I73" s="9"/>
      <c r="J73" s="9"/>
    </row>
    <row r="74" spans="4:10">
      <c r="D74" s="46"/>
      <c r="F74" s="46"/>
      <c r="H74" s="7"/>
      <c r="I74" s="9"/>
      <c r="J74" s="9"/>
    </row>
    <row r="75" spans="4:10">
      <c r="D75" s="46"/>
      <c r="F75" s="46"/>
      <c r="H75" s="7"/>
      <c r="I75" s="9"/>
      <c r="J75" s="9"/>
    </row>
    <row r="76" spans="4:10">
      <c r="D76" s="46"/>
      <c r="F76" s="46"/>
      <c r="H76" s="7"/>
      <c r="I76" s="9"/>
      <c r="J76" s="9"/>
    </row>
    <row r="77" spans="4:10">
      <c r="D77" s="46"/>
      <c r="F77" s="46"/>
      <c r="H77" s="7"/>
      <c r="I77" s="9"/>
      <c r="J77" s="9"/>
    </row>
    <row r="78" spans="4:10">
      <c r="D78" s="46"/>
      <c r="F78" s="46"/>
      <c r="H78" s="7"/>
      <c r="I78" s="9"/>
      <c r="J78" s="9"/>
    </row>
    <row r="79" spans="4:10">
      <c r="D79" s="46"/>
      <c r="F79" s="46"/>
      <c r="H79" s="7"/>
      <c r="I79" s="9"/>
      <c r="J79" s="9"/>
    </row>
    <row r="80" spans="4:10">
      <c r="D80" s="46"/>
      <c r="F80" s="46"/>
      <c r="H80" s="7"/>
      <c r="I80" s="9"/>
      <c r="J80" s="9"/>
    </row>
    <row r="81" spans="4:10">
      <c r="D81" s="46"/>
      <c r="F81" s="46"/>
      <c r="H81" s="7"/>
      <c r="I81" s="9"/>
      <c r="J81" s="9"/>
    </row>
    <row r="82" spans="4:10">
      <c r="D82" s="46"/>
      <c r="F82" s="46"/>
      <c r="H82" s="7"/>
      <c r="I82" s="9"/>
      <c r="J82" s="9"/>
    </row>
    <row r="83" spans="4:10">
      <c r="D83" s="46"/>
      <c r="F83" s="46"/>
      <c r="H83" s="7"/>
      <c r="I83" s="9"/>
      <c r="J83" s="9"/>
    </row>
    <row r="84" spans="4:10">
      <c r="D84" s="46"/>
      <c r="F84" s="46"/>
      <c r="H84" s="7"/>
      <c r="I84" s="9"/>
      <c r="J84" s="9"/>
    </row>
    <row r="85" spans="4:10">
      <c r="D85" s="46"/>
      <c r="F85" s="46"/>
      <c r="H85" s="7"/>
      <c r="I85" s="9"/>
      <c r="J85" s="9"/>
    </row>
    <row r="86" spans="4:10">
      <c r="D86" s="46"/>
      <c r="F86" s="46"/>
      <c r="H86" s="7"/>
      <c r="I86" s="9"/>
      <c r="J86" s="9"/>
    </row>
    <row r="87" spans="4:10">
      <c r="D87" s="46"/>
      <c r="F87" s="46"/>
      <c r="H87" s="7"/>
      <c r="I87" s="9"/>
      <c r="J87" s="9"/>
    </row>
    <row r="88" spans="4:10">
      <c r="D88" s="46"/>
      <c r="F88" s="46"/>
      <c r="H88" s="7"/>
      <c r="I88" s="9"/>
      <c r="J88" s="9"/>
    </row>
    <row r="89" spans="4:10">
      <c r="D89" s="46"/>
      <c r="F89" s="46"/>
      <c r="H89" s="7"/>
      <c r="I89" s="9"/>
      <c r="J89" s="9"/>
    </row>
    <row r="90" spans="4:10">
      <c r="D90" s="46"/>
      <c r="F90" s="46"/>
      <c r="H90" s="7"/>
      <c r="I90" s="9"/>
      <c r="J90" s="9"/>
    </row>
    <row r="91" spans="4:10">
      <c r="D91" s="46"/>
      <c r="F91" s="46"/>
      <c r="H91" s="7"/>
      <c r="I91" s="9"/>
      <c r="J91" s="9"/>
    </row>
    <row r="92" spans="4:10">
      <c r="D92" s="46"/>
      <c r="F92" s="46"/>
      <c r="H92" s="7"/>
      <c r="I92" s="9"/>
      <c r="J92" s="9"/>
    </row>
    <row r="93" spans="4:10">
      <c r="D93" s="46"/>
      <c r="F93" s="46"/>
      <c r="H93" s="7"/>
      <c r="I93" s="9"/>
      <c r="J93" s="9"/>
    </row>
    <row r="94" spans="4:10">
      <c r="D94" s="46"/>
      <c r="F94" s="46"/>
      <c r="H94" s="7"/>
      <c r="I94" s="9"/>
      <c r="J94" s="9"/>
    </row>
    <row r="95" spans="4:10">
      <c r="D95" s="46"/>
      <c r="F95" s="46"/>
      <c r="H95" s="7"/>
      <c r="I95" s="9"/>
      <c r="J95" s="9"/>
    </row>
    <row r="96" spans="4:10">
      <c r="D96" s="46"/>
      <c r="F96" s="46"/>
      <c r="H96" s="7"/>
      <c r="I96" s="9"/>
      <c r="J96" s="9"/>
    </row>
    <row r="97" spans="4:10">
      <c r="D97" s="46"/>
      <c r="F97" s="46"/>
      <c r="H97" s="7"/>
      <c r="I97" s="9"/>
      <c r="J97" s="9"/>
    </row>
    <row r="98" spans="4:10">
      <c r="D98" s="46"/>
      <c r="F98" s="46"/>
      <c r="H98" s="7"/>
      <c r="I98" s="9"/>
      <c r="J98" s="9"/>
    </row>
    <row r="99" spans="4:10">
      <c r="D99" s="46"/>
      <c r="F99" s="46"/>
      <c r="H99" s="7"/>
      <c r="I99" s="9"/>
      <c r="J99" s="9"/>
    </row>
    <row r="100" spans="4:10">
      <c r="D100" s="46"/>
      <c r="F100" s="46"/>
      <c r="H100" s="7"/>
      <c r="I100" s="9"/>
      <c r="J100" s="9"/>
    </row>
    <row r="101" spans="4:10">
      <c r="D101" s="46"/>
      <c r="F101" s="46"/>
      <c r="H101" s="7"/>
      <c r="I101" s="9"/>
      <c r="J101" s="9"/>
    </row>
    <row r="102" spans="4:10">
      <c r="D102" s="46"/>
      <c r="F102" s="46"/>
      <c r="H102" s="7"/>
      <c r="I102" s="9"/>
      <c r="J102" s="9"/>
    </row>
    <row r="103" spans="4:10">
      <c r="D103" s="46"/>
      <c r="F103" s="46"/>
      <c r="H103" s="7"/>
      <c r="I103" s="9"/>
      <c r="J103" s="9"/>
    </row>
    <row r="104" spans="4:10">
      <c r="D104" s="46"/>
      <c r="F104" s="46"/>
      <c r="H104" s="7"/>
      <c r="I104" s="9"/>
      <c r="J104" s="9"/>
    </row>
    <row r="105" spans="4:10">
      <c r="D105" s="46"/>
      <c r="F105" s="46"/>
      <c r="H105" s="7"/>
      <c r="I105" s="9"/>
      <c r="J105" s="9"/>
    </row>
    <row r="106" spans="4:10">
      <c r="D106" s="46"/>
      <c r="F106" s="46"/>
      <c r="H106" s="7"/>
      <c r="I106" s="9"/>
      <c r="J106" s="9"/>
    </row>
    <row r="107" spans="4:10">
      <c r="D107" s="46"/>
      <c r="F107" s="46"/>
      <c r="H107" s="7"/>
      <c r="I107" s="9"/>
      <c r="J107" s="9"/>
    </row>
    <row r="108" spans="4:10">
      <c r="D108" s="46"/>
      <c r="F108" s="46"/>
      <c r="H108" s="7"/>
      <c r="I108" s="9"/>
      <c r="J108" s="9"/>
    </row>
    <row r="109" spans="4:10">
      <c r="D109" s="46"/>
      <c r="F109" s="46"/>
      <c r="H109" s="7"/>
      <c r="I109" s="9"/>
      <c r="J109" s="9"/>
    </row>
    <row r="110" spans="4:10">
      <c r="D110" s="46"/>
      <c r="F110" s="46"/>
      <c r="H110" s="7"/>
      <c r="I110" s="9"/>
      <c r="J110" s="9"/>
    </row>
    <row r="111" spans="4:10">
      <c r="D111" s="46"/>
      <c r="F111" s="46"/>
      <c r="H111" s="7"/>
      <c r="I111" s="9"/>
      <c r="J111" s="9"/>
    </row>
    <row r="112" spans="4:10">
      <c r="D112" s="46"/>
      <c r="F112" s="46"/>
      <c r="H112" s="7"/>
      <c r="I112" s="9"/>
      <c r="J112" s="9"/>
    </row>
    <row r="113" spans="3:10">
      <c r="D113" s="46"/>
      <c r="F113" s="46"/>
      <c r="H113" s="7"/>
      <c r="I113" s="9"/>
      <c r="J113" s="9"/>
    </row>
    <row r="114" spans="3:10">
      <c r="D114" s="46"/>
      <c r="F114" s="46"/>
      <c r="H114" s="7"/>
      <c r="I114" s="9"/>
      <c r="J114" s="9"/>
    </row>
    <row r="115" spans="3:10">
      <c r="D115" s="46"/>
      <c r="F115" s="46"/>
      <c r="H115" s="7"/>
      <c r="I115" s="9"/>
      <c r="J115" s="9"/>
    </row>
    <row r="116" spans="3:10">
      <c r="D116" s="46"/>
      <c r="F116" s="46"/>
      <c r="H116" s="7"/>
      <c r="I116" s="9"/>
      <c r="J116" s="9"/>
    </row>
    <row r="117" spans="3:10">
      <c r="D117" s="46"/>
      <c r="F117" s="46"/>
      <c r="H117" s="7"/>
      <c r="I117" s="9"/>
      <c r="J117" s="9"/>
    </row>
    <row r="118" spans="3:10">
      <c r="C118" s="42"/>
      <c r="D118" s="46"/>
      <c r="F118" s="46"/>
      <c r="H118" s="7"/>
      <c r="I118" s="9"/>
      <c r="J118" s="9"/>
    </row>
    <row r="119" spans="3:10">
      <c r="C119" s="42"/>
      <c r="D119" s="46"/>
      <c r="F119" s="46"/>
      <c r="H119" s="7"/>
      <c r="I119" s="9"/>
      <c r="J119" s="9"/>
    </row>
    <row r="120" spans="3:10">
      <c r="D120" s="46"/>
      <c r="F120" s="46"/>
      <c r="H120" s="7"/>
      <c r="I120" s="9"/>
      <c r="J120" s="9"/>
    </row>
    <row r="121" spans="3:10">
      <c r="D121" s="46"/>
      <c r="F121" s="46"/>
      <c r="H121" s="7"/>
      <c r="I121" s="9"/>
      <c r="J121" s="9"/>
    </row>
    <row r="122" spans="3:10">
      <c r="D122" s="46"/>
      <c r="F122" s="46"/>
      <c r="H122" s="7"/>
      <c r="I122" s="9"/>
      <c r="J122" s="9"/>
    </row>
    <row r="123" spans="3:10">
      <c r="D123" s="46"/>
      <c r="F123" s="46"/>
      <c r="H123" s="7"/>
      <c r="I123" s="9"/>
      <c r="J123" s="9"/>
    </row>
    <row r="124" spans="3:10">
      <c r="D124" s="46"/>
      <c r="F124" s="46"/>
      <c r="H124" s="7"/>
      <c r="I124" s="9"/>
      <c r="J124" s="9"/>
    </row>
    <row r="125" spans="3:10">
      <c r="D125" s="46"/>
      <c r="F125" s="46"/>
      <c r="H125" s="7"/>
      <c r="I125" s="9"/>
      <c r="J125" s="9"/>
    </row>
    <row r="126" spans="3:10">
      <c r="D126" s="46"/>
      <c r="F126" s="46"/>
      <c r="H126" s="7"/>
      <c r="I126" s="9"/>
      <c r="J126" s="9"/>
    </row>
    <row r="127" spans="3:10">
      <c r="D127" s="46"/>
      <c r="F127" s="46"/>
      <c r="H127" s="7"/>
      <c r="I127" s="9"/>
      <c r="J127" s="9"/>
    </row>
    <row r="128" spans="3:10">
      <c r="D128" s="46"/>
      <c r="F128" s="46"/>
      <c r="H128" s="7"/>
      <c r="I128" s="9"/>
      <c r="J128" s="9"/>
    </row>
    <row r="129" spans="4:10">
      <c r="D129" s="46"/>
      <c r="F129" s="46"/>
      <c r="H129" s="7"/>
      <c r="I129" s="9"/>
      <c r="J129" s="9"/>
    </row>
    <row r="130" spans="4:10">
      <c r="D130" s="46"/>
      <c r="F130" s="46"/>
      <c r="H130" s="7"/>
      <c r="I130" s="9"/>
      <c r="J130" s="9"/>
    </row>
    <row r="131" spans="4:10">
      <c r="D131" s="46"/>
      <c r="F131" s="46"/>
      <c r="H131" s="7"/>
      <c r="I131" s="9"/>
      <c r="J131" s="9"/>
    </row>
    <row r="132" spans="4:10">
      <c r="D132" s="46"/>
      <c r="F132" s="46"/>
      <c r="H132" s="7"/>
      <c r="I132" s="9"/>
      <c r="J132" s="9"/>
    </row>
    <row r="133" spans="4:10">
      <c r="D133" s="46"/>
      <c r="F133" s="46"/>
      <c r="H133" s="7"/>
      <c r="I133" s="9"/>
      <c r="J133" s="9"/>
    </row>
    <row r="134" spans="4:10">
      <c r="D134" s="46"/>
      <c r="F134" s="46"/>
      <c r="H134" s="7"/>
      <c r="I134" s="9"/>
      <c r="J134" s="9"/>
    </row>
    <row r="135" spans="4:10">
      <c r="D135" s="46"/>
      <c r="F135" s="46"/>
      <c r="H135" s="7"/>
      <c r="I135" s="9"/>
      <c r="J135" s="9"/>
    </row>
    <row r="136" spans="4:10">
      <c r="D136" s="46"/>
      <c r="F136" s="46"/>
      <c r="H136" s="7"/>
      <c r="I136" s="9"/>
      <c r="J136" s="9"/>
    </row>
    <row r="137" spans="4:10">
      <c r="D137" s="46"/>
      <c r="F137" s="46"/>
      <c r="H137" s="7"/>
      <c r="I137" s="9"/>
      <c r="J137" s="9"/>
    </row>
    <row r="138" spans="4:10">
      <c r="D138" s="47" t="e">
        <f>#REF!</f>
        <v>#REF!</v>
      </c>
      <c r="F138" s="46"/>
      <c r="H138" s="7"/>
      <c r="I138" s="9"/>
      <c r="J138" s="9"/>
    </row>
    <row r="139" spans="4:10">
      <c r="D139" s="47"/>
      <c r="F139" s="46"/>
      <c r="H139" s="7"/>
      <c r="I139" s="9"/>
      <c r="J139" s="9"/>
    </row>
    <row r="140" spans="4:10">
      <c r="H140" s="7"/>
      <c r="I140" s="9"/>
      <c r="J140" s="9"/>
    </row>
    <row r="141" spans="4:10">
      <c r="H141" s="7"/>
      <c r="I141" s="9"/>
      <c r="J141" s="9"/>
    </row>
    <row r="142" spans="4:10">
      <c r="H142" s="7"/>
      <c r="I142" s="9"/>
      <c r="J142" s="9"/>
    </row>
    <row r="143" spans="4:10">
      <c r="H143" s="7"/>
      <c r="I143" s="9"/>
      <c r="J143" s="9"/>
    </row>
    <row r="144" spans="4:10">
      <c r="H144" s="7"/>
      <c r="I144" s="9"/>
      <c r="J144" s="9"/>
    </row>
    <row r="145" spans="8:8" s="9" customFormat="1">
      <c r="H145" s="7"/>
    </row>
    <row r="146" spans="8:8" s="9" customFormat="1">
      <c r="H146" s="7"/>
    </row>
  </sheetData>
  <sheetCalcPr fullCalcOnLoad="1"/>
  <phoneticPr fontId="26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Elementary School</vt:lpstr>
      <vt:lpstr>Preschool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</dc:creator>
  <cp:lastModifiedBy>Alison Todd</cp:lastModifiedBy>
  <cp:lastPrinted>2019-03-14T20:42:26Z</cp:lastPrinted>
  <dcterms:created xsi:type="dcterms:W3CDTF">2019-02-11T18:34:12Z</dcterms:created>
  <dcterms:modified xsi:type="dcterms:W3CDTF">2019-03-15T16:34:27Z</dcterms:modified>
</cp:coreProperties>
</file>