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orsedobosz/Desktop/"/>
    </mc:Choice>
  </mc:AlternateContent>
  <xr:revisionPtr revIDLastSave="0" documentId="8_{989E2A08-3D35-3D43-B53F-CD19F0B3A800}" xr6:coauthVersionLast="36" xr6:coauthVersionMax="36" xr10:uidLastSave="{00000000-0000-0000-0000-000000000000}"/>
  <bookViews>
    <workbookView xWindow="960" yWindow="760" windowWidth="24520" windowHeight="14100" xr2:uid="{4E6B1680-4BAD-0348-981B-89296F30AEB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H121" i="1"/>
  <c r="H104" i="1"/>
  <c r="H92" i="1"/>
  <c r="H123" i="1"/>
  <c r="H131" i="1"/>
  <c r="H133" i="1"/>
  <c r="F113" i="1"/>
  <c r="F121" i="1"/>
  <c r="F104" i="1"/>
  <c r="F92" i="1"/>
  <c r="F123" i="1"/>
  <c r="F131" i="1"/>
  <c r="F133" i="1"/>
  <c r="I133" i="1"/>
  <c r="J133" i="1"/>
  <c r="I131" i="1"/>
  <c r="J131" i="1"/>
  <c r="I129" i="1"/>
  <c r="J129" i="1"/>
  <c r="I127" i="1"/>
  <c r="J127" i="1"/>
  <c r="I109" i="1"/>
  <c r="I111" i="1"/>
  <c r="I113" i="1"/>
  <c r="I121" i="1"/>
  <c r="I104" i="1"/>
  <c r="I92" i="1"/>
  <c r="I123" i="1"/>
  <c r="J123" i="1"/>
  <c r="L123" i="1"/>
  <c r="K123" i="1"/>
  <c r="J121" i="1"/>
  <c r="J119" i="1"/>
  <c r="I119" i="1"/>
  <c r="J117" i="1"/>
  <c r="I117" i="1"/>
  <c r="J113" i="1"/>
  <c r="J111" i="1"/>
  <c r="J109" i="1"/>
  <c r="B109" i="1"/>
  <c r="J104" i="1"/>
  <c r="E104" i="1"/>
  <c r="D104" i="1"/>
  <c r="I102" i="1"/>
  <c r="J102" i="1"/>
  <c r="I100" i="1"/>
  <c r="I97" i="1"/>
  <c r="J97" i="1"/>
  <c r="E92" i="1"/>
  <c r="D92" i="1"/>
  <c r="I90" i="1"/>
  <c r="J90" i="1"/>
  <c r="I88" i="1"/>
  <c r="J88" i="1"/>
  <c r="I86" i="1"/>
  <c r="J86" i="1"/>
  <c r="I84" i="1"/>
  <c r="J84" i="1"/>
  <c r="I82" i="1"/>
  <c r="J82" i="1"/>
  <c r="I80" i="1"/>
  <c r="J80" i="1"/>
  <c r="I78" i="1"/>
  <c r="J78" i="1"/>
  <c r="I76" i="1"/>
  <c r="J76" i="1"/>
  <c r="J74" i="1"/>
  <c r="I74" i="1"/>
  <c r="I72" i="1"/>
  <c r="J72" i="1"/>
  <c r="I70" i="1"/>
  <c r="J70" i="1"/>
  <c r="I68" i="1"/>
  <c r="J68" i="1"/>
  <c r="I66" i="1"/>
  <c r="J66" i="1"/>
  <c r="I64" i="1"/>
  <c r="J64" i="1"/>
  <c r="I62" i="1"/>
  <c r="J62" i="1"/>
  <c r="J60" i="1"/>
  <c r="I58" i="1"/>
  <c r="J58" i="1"/>
  <c r="I56" i="1"/>
  <c r="J56" i="1"/>
  <c r="J54" i="1"/>
  <c r="I54" i="1"/>
  <c r="I52" i="1"/>
  <c r="J52" i="1"/>
  <c r="I50" i="1"/>
  <c r="J50" i="1"/>
  <c r="I48" i="1"/>
  <c r="J48" i="1"/>
  <c r="I46" i="1"/>
  <c r="J46" i="1"/>
  <c r="I44" i="1"/>
  <c r="J44" i="1"/>
  <c r="I42" i="1"/>
  <c r="J42" i="1"/>
  <c r="I40" i="1"/>
  <c r="J40" i="1"/>
  <c r="J38" i="1"/>
  <c r="I38" i="1"/>
  <c r="I36" i="1"/>
  <c r="J36" i="1"/>
  <c r="I34" i="1"/>
  <c r="J34" i="1"/>
  <c r="I32" i="1"/>
  <c r="J32" i="1"/>
  <c r="I30" i="1"/>
  <c r="J30" i="1"/>
  <c r="I28" i="1"/>
  <c r="J28" i="1"/>
  <c r="I26" i="1"/>
  <c r="J26" i="1"/>
  <c r="I24" i="1"/>
  <c r="J24" i="1"/>
  <c r="J22" i="1"/>
  <c r="I22" i="1"/>
  <c r="I20" i="1"/>
  <c r="J20" i="1"/>
  <c r="I18" i="1"/>
  <c r="J18" i="1"/>
  <c r="I16" i="1"/>
  <c r="J16" i="1"/>
  <c r="I14" i="1"/>
  <c r="J14" i="1"/>
  <c r="I12" i="1"/>
  <c r="J12" i="1"/>
  <c r="I8" i="1"/>
  <c r="J8" i="1"/>
  <c r="I6" i="1"/>
  <c r="J6" i="1"/>
  <c r="J4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Gail</author>
  </authors>
  <commentList>
    <comment ref="F86" authorId="0" shapeId="0" xr:uid="{258C73E3-1B82-1841-B303-78839896D9B6}">
      <text>
        <r>
          <rPr>
            <b/>
            <sz val="9"/>
            <color rgb="FF000000"/>
            <rFont val="Tahoma"/>
            <family val="2"/>
          </rPr>
          <t>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$15K moved to Food Service Revolving Fund for execution.</t>
        </r>
      </text>
    </comment>
  </commentList>
</comments>
</file>

<file path=xl/sharedStrings.xml><?xml version="1.0" encoding="utf-8"?>
<sst xmlns="http://schemas.openxmlformats.org/spreadsheetml/2006/main" count="126" uniqueCount="122">
  <si>
    <t xml:space="preserve">FY 20 BUDGET  </t>
  </si>
  <si>
    <t>Line Number</t>
  </si>
  <si>
    <t>DESE Code</t>
  </si>
  <si>
    <t>Account</t>
  </si>
  <si>
    <t xml:space="preserve">  FY18           Actuals</t>
  </si>
  <si>
    <t>FY19        Appropriated    School Budget</t>
  </si>
  <si>
    <t>FY20  School      Budget              Request</t>
  </si>
  <si>
    <t>Amount Change              (FY19 - FY20)</t>
  </si>
  <si>
    <t>Percent Change (FY19 - FY20)</t>
  </si>
  <si>
    <t>1100-000-63</t>
  </si>
  <si>
    <t>School Committee Dues (Optional MASC)</t>
  </si>
  <si>
    <t>1200-000-01</t>
  </si>
  <si>
    <t>Central Office Services</t>
  </si>
  <si>
    <t>1110-000-02</t>
  </si>
  <si>
    <t>School Committee Recording Secretary</t>
  </si>
  <si>
    <t>1210-000-60</t>
  </si>
  <si>
    <t>Superintendent - Conference/Travel</t>
  </si>
  <si>
    <t>New Line</t>
  </si>
  <si>
    <t>1430-000-04</t>
  </si>
  <si>
    <t>Legal Services (School Attorney)</t>
  </si>
  <si>
    <t>1450-000-01</t>
  </si>
  <si>
    <t>Technology Administrator’s Salary(fee for service)
Data Procesing and Reporting (SIMS, EPIMS, LTP, Ma SSP)</t>
  </si>
  <si>
    <t>1450-000-04</t>
  </si>
  <si>
    <t xml:space="preserve">Technology Contractual IT Services 
</t>
  </si>
  <si>
    <t>1450-211-05</t>
  </si>
  <si>
    <t xml:space="preserve">SPED System Computer Software
</t>
  </si>
  <si>
    <t>2110-211-01</t>
  </si>
  <si>
    <t>SPED Director Salary (fee for service)</t>
  </si>
  <si>
    <t>2110-211-05</t>
  </si>
  <si>
    <t>SPED Office Supplies</t>
  </si>
  <si>
    <t>2210-100-01</t>
  </si>
  <si>
    <t>Elementary School Superintendant/Principal</t>
  </si>
  <si>
    <t>2210-100-02</t>
  </si>
  <si>
    <t>Business Manager</t>
  </si>
  <si>
    <t>2210-100-04</t>
  </si>
  <si>
    <t>Elementary Contractual Services
(Copier, Postage Meter, etc.)</t>
  </si>
  <si>
    <t>2210-100-05</t>
  </si>
  <si>
    <t>Elementary Office Supplies</t>
  </si>
  <si>
    <t>2210-100-60</t>
  </si>
  <si>
    <t>Elementary Principal’s Conference/Travel</t>
  </si>
  <si>
    <t>2210-100-63</t>
  </si>
  <si>
    <t xml:space="preserve">Elementary Dues </t>
  </si>
  <si>
    <t>2210-100-64</t>
  </si>
  <si>
    <t>Elementary Advertisements (Hiring/Bids, Etc.)</t>
  </si>
  <si>
    <t>2210-100-66</t>
  </si>
  <si>
    <t>Elementary Other Expenses (Non-Recurring)</t>
  </si>
  <si>
    <t>2305-100-01</t>
  </si>
  <si>
    <t>Elementary Teachers Salaries</t>
  </si>
  <si>
    <t>2305-100-02</t>
  </si>
  <si>
    <t xml:space="preserve">Elementary Aides Salaries
</t>
  </si>
  <si>
    <t>2310-111-01</t>
  </si>
  <si>
    <t>Elementary SPED Teacher Salary</t>
  </si>
  <si>
    <t>2310-111-04</t>
  </si>
  <si>
    <t xml:space="preserve">Elementary SPED contractual Services </t>
  </si>
  <si>
    <t>2325-100-02</t>
  </si>
  <si>
    <t xml:space="preserve">Elementary Substitute Teachers
</t>
  </si>
  <si>
    <t>2353-100-02</t>
  </si>
  <si>
    <t>Elementary Teacher Professional Development</t>
  </si>
  <si>
    <t>2353-100-60</t>
  </si>
  <si>
    <t>Elementary Teachers Conference /Travel</t>
  </si>
  <si>
    <t>2353-111-60</t>
  </si>
  <si>
    <t>Elementary SPED Conference/Travel</t>
  </si>
  <si>
    <t>2410-100-05</t>
  </si>
  <si>
    <t>Elementary Instructional Supplies
(Formative Achievement Testing, Renewable Materials)</t>
  </si>
  <si>
    <t>2410-100-51</t>
  </si>
  <si>
    <t>Elementary Textbooks (Hardcover)</t>
  </si>
  <si>
    <t>2410-100-52</t>
  </si>
  <si>
    <t>Elementary General Supplies (Paper, Pencils, etc.)</t>
  </si>
  <si>
    <t>2410-111-05</t>
  </si>
  <si>
    <t>Elementary SPED Instructional Supplies (Renewables)</t>
  </si>
  <si>
    <t>2415-100-05</t>
  </si>
  <si>
    <t>Elementary Library Books</t>
  </si>
  <si>
    <t>2415-100-52</t>
  </si>
  <si>
    <t>Elementary Library General Supplies (Office Supplies)</t>
  </si>
  <si>
    <t>2450-100-06</t>
  </si>
  <si>
    <t>Elementary Computer Maintenance</t>
  </si>
  <si>
    <t>2450-111-05</t>
  </si>
  <si>
    <t>Elementary SPED Computer Software (Instructional)</t>
  </si>
  <si>
    <t>2710-100-01</t>
  </si>
  <si>
    <t>Elementary Guidance Salary (Adjustment Counselor)</t>
  </si>
  <si>
    <t>2710-100-52</t>
  </si>
  <si>
    <t>Elementary Guidance Supplies (Office Supplies)</t>
  </si>
  <si>
    <t>3200-000-01</t>
  </si>
  <si>
    <t>School Nurse Salary</t>
  </si>
  <si>
    <t>3200-000-04</t>
  </si>
  <si>
    <t>Health Services-Contracted Services School Physician</t>
  </si>
  <si>
    <t>3200-000-52</t>
  </si>
  <si>
    <t>School Nurse Supplies (Office/Medical)</t>
  </si>
  <si>
    <t>3200-000-60</t>
  </si>
  <si>
    <t>School Nurse Conference/Travel</t>
  </si>
  <si>
    <t>3300-100-04</t>
  </si>
  <si>
    <t>Elementary Transportation-Reg.</t>
  </si>
  <si>
    <t>3400-000-66</t>
  </si>
  <si>
    <t xml:space="preserve">Food Service (Separate Account) 
</t>
  </si>
  <si>
    <t>7230-100-80</t>
  </si>
  <si>
    <t>Elementary Instruction New Equipment</t>
  </si>
  <si>
    <t xml:space="preserve">                </t>
  </si>
  <si>
    <t>9100-111-04</t>
  </si>
  <si>
    <t xml:space="preserve">Elementary SPED Tuition </t>
  </si>
  <si>
    <t>TOTAL TOWN ELEMENTARY SCHOOL  APPROPRIATED:</t>
  </si>
  <si>
    <t xml:space="preserve">SECONDARY EDUCATION 7-12 </t>
  </si>
  <si>
    <r>
      <t xml:space="preserve">Hampshire Regional $7,500 per student, </t>
    </r>
    <r>
      <rPr>
        <b/>
        <sz val="14"/>
        <color theme="1"/>
        <rFont val="Calibri"/>
        <family val="2"/>
        <scheme val="minor"/>
      </rPr>
      <t>SPED costs included</t>
    </r>
  </si>
  <si>
    <t>TOTAL students for FY20 = 22 students</t>
  </si>
  <si>
    <t xml:space="preserve">Hampshire Regional Middle and High School SPED Cost </t>
  </si>
  <si>
    <r>
      <t>Hampshire Regional Transportation</t>
    </r>
    <r>
      <rPr>
        <b/>
        <sz val="14"/>
        <color theme="1"/>
        <rFont val="Calibri"/>
        <family val="2"/>
        <scheme val="minor"/>
      </rPr>
      <t xml:space="preserve"> plus bus monitor</t>
    </r>
  </si>
  <si>
    <t>TOTAL SECONDARY EDUCATION 7-12  APPROPRIATED</t>
  </si>
  <si>
    <t>OUT OF DISTRICT</t>
  </si>
  <si>
    <t>Out of District Tuition</t>
  </si>
  <si>
    <t>Out of District Trans</t>
  </si>
  <si>
    <t>Out of District Transportation</t>
  </si>
  <si>
    <t>TOTAL OUT OF DISTRICT</t>
  </si>
  <si>
    <t xml:space="preserve">SPED SUMMER SCHOOL </t>
  </si>
  <si>
    <t>Summer School Tuition</t>
  </si>
  <si>
    <t>Transportation</t>
  </si>
  <si>
    <t>TOTAL SPED SUMMER SCHOOL</t>
  </si>
  <si>
    <t>TOTAL ALL SCHOOL EXPENDITURES</t>
  </si>
  <si>
    <t>FUNDING SOURCES</t>
  </si>
  <si>
    <t>CIRCUIT BREAKER</t>
  </si>
  <si>
    <t>SCHOOL CHOICE</t>
  </si>
  <si>
    <t>TOTAL Funding Sources</t>
  </si>
  <si>
    <t xml:space="preserve">Town Meeting </t>
  </si>
  <si>
    <t>Taxation (TOWN MEETING REQUEST)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</si>
</sst>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39" fontId="4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 vertical="center" wrapText="1"/>
    </xf>
    <xf numFmtId="39" fontId="1" fillId="0" borderId="1" xfId="0" applyNumberFormat="1" applyFont="1" applyBorder="1" applyAlignment="1">
      <alignment horizontal="center" vertical="center" wrapText="1"/>
    </xf>
    <xf numFmtId="39" fontId="1" fillId="2" borderId="1" xfId="0" applyNumberFormat="1" applyFont="1" applyFill="1" applyBorder="1" applyAlignment="1">
      <alignment horizontal="center" vertical="center" wrapText="1"/>
    </xf>
    <xf numFmtId="39" fontId="0" fillId="2" borderId="1" xfId="0" applyNumberFormat="1" applyFill="1" applyBorder="1" applyAlignment="1">
      <alignment horizontal="center" vertical="center" wrapText="1"/>
    </xf>
    <xf numFmtId="39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 wrapText="1"/>
    </xf>
    <xf numFmtId="39" fontId="7" fillId="3" borderId="1" xfId="0" applyNumberFormat="1" applyFont="1" applyFill="1" applyBorder="1" applyAlignment="1">
      <alignment horizontal="center" vertical="center"/>
    </xf>
    <xf numFmtId="39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39" fontId="6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39" fontId="5" fillId="2" borderId="1" xfId="0" applyNumberFormat="1" applyFont="1" applyFill="1" applyBorder="1" applyAlignment="1">
      <alignment horizontal="center" vertical="top"/>
    </xf>
    <xf numFmtId="39" fontId="5" fillId="2" borderId="1" xfId="0" applyNumberFormat="1" applyFont="1" applyFill="1" applyBorder="1" applyAlignment="1">
      <alignment vertical="top"/>
    </xf>
    <xf numFmtId="39" fontId="8" fillId="2" borderId="1" xfId="0" applyNumberFormat="1" applyFont="1" applyFill="1" applyBorder="1" applyAlignment="1">
      <alignment vertical="top"/>
    </xf>
    <xf numFmtId="39" fontId="8" fillId="3" borderId="1" xfId="0" applyNumberFormat="1" applyFont="1" applyFill="1" applyBorder="1" applyAlignment="1">
      <alignment vertical="top"/>
    </xf>
    <xf numFmtId="39" fontId="8" fillId="0" borderId="1" xfId="0" applyNumberFormat="1" applyFont="1" applyBorder="1" applyAlignment="1">
      <alignment vertical="top"/>
    </xf>
    <xf numFmtId="10" fontId="8" fillId="0" borderId="1" xfId="0" applyNumberFormat="1" applyFont="1" applyBorder="1" applyAlignment="1">
      <alignment vertical="top"/>
    </xf>
    <xf numFmtId="39" fontId="5" fillId="0" borderId="1" xfId="0" applyNumberFormat="1" applyFont="1" applyBorder="1" applyAlignment="1">
      <alignment vertical="top"/>
    </xf>
    <xf numFmtId="39" fontId="5" fillId="3" borderId="1" xfId="0" applyNumberFormat="1" applyFont="1" applyFill="1" applyBorder="1" applyAlignment="1">
      <alignment vertical="top"/>
    </xf>
    <xf numFmtId="10" fontId="5" fillId="0" borderId="1" xfId="0" applyNumberFormat="1" applyFont="1" applyBorder="1" applyAlignment="1">
      <alignment vertical="top"/>
    </xf>
    <xf numFmtId="164" fontId="9" fillId="2" borderId="1" xfId="0" applyNumberFormat="1" applyFont="1" applyFill="1" applyBorder="1" applyAlignment="1">
      <alignment horizontal="center" vertical="top"/>
    </xf>
    <xf numFmtId="39" fontId="9" fillId="2" borderId="1" xfId="0" applyNumberFormat="1" applyFont="1" applyFill="1" applyBorder="1" applyAlignment="1">
      <alignment horizontal="center" vertical="top"/>
    </xf>
    <xf numFmtId="39" fontId="9" fillId="2" borderId="1" xfId="0" applyNumberFormat="1" applyFont="1" applyFill="1" applyBorder="1" applyAlignment="1">
      <alignment vertical="top"/>
    </xf>
    <xf numFmtId="39" fontId="10" fillId="2" borderId="1" xfId="0" applyNumberFormat="1" applyFont="1" applyFill="1" applyBorder="1" applyAlignment="1">
      <alignment vertical="top"/>
    </xf>
    <xf numFmtId="39" fontId="5" fillId="2" borderId="1" xfId="0" applyNumberFormat="1" applyFont="1" applyFill="1" applyBorder="1" applyAlignment="1">
      <alignment vertical="top" wrapText="1"/>
    </xf>
    <xf numFmtId="39" fontId="8" fillId="2" borderId="1" xfId="0" applyNumberFormat="1" applyFont="1" applyFill="1" applyBorder="1" applyAlignment="1">
      <alignment vertical="top" wrapText="1"/>
    </xf>
    <xf numFmtId="10" fontId="8" fillId="2" borderId="1" xfId="0" applyNumberFormat="1" applyFont="1" applyFill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39" fontId="5" fillId="0" borderId="1" xfId="0" applyNumberFormat="1" applyFont="1" applyBorder="1" applyAlignment="1">
      <alignment horizontal="center" vertical="top"/>
    </xf>
    <xf numFmtId="39" fontId="5" fillId="0" borderId="1" xfId="0" applyNumberFormat="1" applyFont="1" applyBorder="1" applyAlignment="1">
      <alignment vertical="top" wrapText="1"/>
    </xf>
    <xf numFmtId="39" fontId="8" fillId="0" borderId="1" xfId="0" applyNumberFormat="1" applyFont="1" applyBorder="1" applyAlignment="1">
      <alignment vertical="top" wrapText="1"/>
    </xf>
    <xf numFmtId="39" fontId="8" fillId="4" borderId="1" xfId="0" applyNumberFormat="1" applyFont="1" applyFill="1" applyBorder="1" applyAlignment="1">
      <alignment vertical="top"/>
    </xf>
    <xf numFmtId="39" fontId="8" fillId="5" borderId="1" xfId="0" applyNumberFormat="1" applyFont="1" applyFill="1" applyBorder="1" applyAlignment="1">
      <alignment vertical="top"/>
    </xf>
    <xf numFmtId="39" fontId="8" fillId="6" borderId="1" xfId="0" applyNumberFormat="1" applyFont="1" applyFill="1" applyBorder="1" applyAlignment="1">
      <alignment horizontal="left" vertical="top"/>
    </xf>
    <xf numFmtId="39" fontId="5" fillId="6" borderId="1" xfId="0" applyNumberFormat="1" applyFont="1" applyFill="1" applyBorder="1" applyAlignment="1">
      <alignment vertical="top"/>
    </xf>
    <xf numFmtId="10" fontId="5" fillId="6" borderId="1" xfId="0" applyNumberFormat="1" applyFont="1" applyFill="1" applyBorder="1" applyAlignment="1">
      <alignment vertical="top"/>
    </xf>
    <xf numFmtId="39" fontId="11" fillId="2" borderId="1" xfId="0" applyNumberFormat="1" applyFont="1" applyFill="1" applyBorder="1" applyAlignment="1">
      <alignment vertical="top"/>
    </xf>
    <xf numFmtId="39" fontId="8" fillId="6" borderId="1" xfId="0" applyNumberFormat="1" applyFont="1" applyFill="1" applyBorder="1" applyAlignment="1">
      <alignment vertical="top"/>
    </xf>
    <xf numFmtId="10" fontId="8" fillId="6" borderId="1" xfId="0" applyNumberFormat="1" applyFont="1" applyFill="1" applyBorder="1" applyAlignment="1">
      <alignment vertical="top"/>
    </xf>
    <xf numFmtId="39" fontId="12" fillId="2" borderId="1" xfId="0" applyNumberFormat="1" applyFont="1" applyFill="1" applyBorder="1" applyAlignment="1">
      <alignment vertical="top"/>
    </xf>
    <xf numFmtId="39" fontId="8" fillId="7" borderId="1" xfId="0" applyNumberFormat="1" applyFont="1" applyFill="1" applyBorder="1" applyAlignment="1">
      <alignment vertical="top"/>
    </xf>
    <xf numFmtId="39" fontId="12" fillId="7" borderId="1" xfId="0" applyNumberFormat="1" applyFont="1" applyFill="1" applyBorder="1" applyAlignment="1">
      <alignment vertical="top"/>
    </xf>
    <xf numFmtId="39" fontId="5" fillId="7" borderId="1" xfId="0" applyNumberFormat="1" applyFont="1" applyFill="1" applyBorder="1" applyAlignment="1">
      <alignment vertical="top"/>
    </xf>
    <xf numFmtId="10" fontId="5" fillId="7" borderId="1" xfId="0" applyNumberFormat="1" applyFont="1" applyFill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39" fontId="8" fillId="8" borderId="1" xfId="0" applyNumberFormat="1" applyFont="1" applyFill="1" applyBorder="1" applyAlignment="1">
      <alignment vertical="top"/>
    </xf>
    <xf numFmtId="10" fontId="8" fillId="8" borderId="1" xfId="0" applyNumberFormat="1" applyFont="1" applyFill="1" applyBorder="1" applyAlignment="1">
      <alignment vertical="top"/>
    </xf>
    <xf numFmtId="39" fontId="5" fillId="8" borderId="1" xfId="0" applyNumberFormat="1" applyFont="1" applyFill="1" applyBorder="1" applyAlignment="1">
      <alignment vertical="top"/>
    </xf>
    <xf numFmtId="39" fontId="13" fillId="2" borderId="1" xfId="0" applyNumberFormat="1" applyFont="1" applyFill="1" applyBorder="1" applyAlignment="1">
      <alignment vertical="top"/>
    </xf>
    <xf numFmtId="39" fontId="14" fillId="2" borderId="1" xfId="0" applyNumberFormat="1" applyFont="1" applyFill="1" applyBorder="1" applyAlignment="1">
      <alignment vertical="top"/>
    </xf>
    <xf numFmtId="10" fontId="13" fillId="2" borderId="1" xfId="0" applyNumberFormat="1" applyFont="1" applyFill="1" applyBorder="1" applyAlignment="1">
      <alignment vertical="top"/>
    </xf>
    <xf numFmtId="39" fontId="10" fillId="9" borderId="2" xfId="0" applyNumberFormat="1" applyFont="1" applyFill="1" applyBorder="1" applyAlignment="1">
      <alignment horizontal="center" vertical="top" wrapText="1"/>
    </xf>
    <xf numFmtId="39" fontId="10" fillId="9" borderId="4" xfId="0" applyNumberFormat="1" applyFont="1" applyFill="1" applyBorder="1" applyAlignment="1">
      <alignment horizontal="center" vertical="top" wrapText="1"/>
    </xf>
    <xf numFmtId="39" fontId="10" fillId="9" borderId="1" xfId="0" applyNumberFormat="1" applyFont="1" applyFill="1" applyBorder="1" applyAlignment="1">
      <alignment vertical="top"/>
    </xf>
    <xf numFmtId="39" fontId="10" fillId="9" borderId="4" xfId="0" applyNumberFormat="1" applyFont="1" applyFill="1" applyBorder="1" applyAlignment="1">
      <alignment vertical="top" wrapText="1"/>
    </xf>
    <xf numFmtId="10" fontId="10" fillId="9" borderId="1" xfId="0" applyNumberFormat="1" applyFont="1" applyFill="1" applyBorder="1" applyAlignment="1">
      <alignment vertical="top"/>
    </xf>
    <xf numFmtId="39" fontId="14" fillId="0" borderId="1" xfId="0" applyNumberFormat="1" applyFont="1" applyBorder="1" applyAlignment="1">
      <alignment vertical="top"/>
    </xf>
    <xf numFmtId="10" fontId="14" fillId="2" borderId="1" xfId="0" applyNumberFormat="1" applyFont="1" applyFill="1" applyBorder="1" applyAlignment="1">
      <alignment vertical="top"/>
    </xf>
    <xf numFmtId="39" fontId="14" fillId="2" borderId="1" xfId="0" applyNumberFormat="1" applyFont="1" applyFill="1" applyBorder="1" applyAlignment="1">
      <alignment horizontal="center" vertical="top" wrapText="1"/>
    </xf>
    <xf numFmtId="39" fontId="10" fillId="10" borderId="1" xfId="0" applyNumberFormat="1" applyFont="1" applyFill="1" applyBorder="1" applyAlignment="1">
      <alignment vertical="top"/>
    </xf>
    <xf numFmtId="39" fontId="9" fillId="10" borderId="1" xfId="0" applyNumberFormat="1" applyFont="1" applyFill="1" applyBorder="1" applyAlignment="1">
      <alignment vertical="top"/>
    </xf>
    <xf numFmtId="10" fontId="9" fillId="10" borderId="1" xfId="0" applyNumberFormat="1" applyFont="1" applyFill="1" applyBorder="1" applyAlignment="1">
      <alignment vertical="top"/>
    </xf>
    <xf numFmtId="10" fontId="8" fillId="10" borderId="1" xfId="0" applyNumberFormat="1" applyFont="1" applyFill="1" applyBorder="1" applyAlignment="1">
      <alignment vertical="top"/>
    </xf>
    <xf numFmtId="39" fontId="10" fillId="0" borderId="1" xfId="0" applyNumberFormat="1" applyFont="1" applyBorder="1" applyAlignment="1">
      <alignment vertical="top"/>
    </xf>
    <xf numFmtId="39" fontId="6" fillId="0" borderId="1" xfId="0" applyNumberFormat="1" applyFont="1" applyBorder="1"/>
    <xf numFmtId="39" fontId="7" fillId="0" borderId="1" xfId="0" applyNumberFormat="1" applyFont="1" applyBorder="1"/>
    <xf numFmtId="10" fontId="6" fillId="0" borderId="1" xfId="0" applyNumberFormat="1" applyFont="1" applyBorder="1"/>
    <xf numFmtId="39" fontId="6" fillId="0" borderId="1" xfId="0" applyNumberFormat="1" applyFont="1" applyBorder="1" applyAlignment="1">
      <alignment vertical="top"/>
    </xf>
    <xf numFmtId="39" fontId="7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/>
    </xf>
    <xf numFmtId="39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9" fontId="10" fillId="9" borderId="2" xfId="0" applyNumberFormat="1" applyFont="1" applyFill="1" applyBorder="1" applyAlignment="1">
      <alignment horizontal="center" vertical="top" wrapText="1"/>
    </xf>
    <xf numFmtId="39" fontId="10" fillId="9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D8B33-6F7E-5842-8AE0-8879ECF89932}">
  <sheetPr>
    <pageSetUpPr fitToPage="1"/>
  </sheetPr>
  <dimension ref="A1:L138"/>
  <sheetViews>
    <sheetView tabSelected="1" topLeftCell="C119" workbookViewId="0">
      <selection activeCell="C131" sqref="C131"/>
    </sheetView>
  </sheetViews>
  <sheetFormatPr baseColWidth="10" defaultColWidth="10.1640625" defaultRowHeight="21" x14ac:dyDescent="0.25"/>
  <cols>
    <col min="1" max="1" width="10.1640625" style="78"/>
    <col min="2" max="2" width="20.1640625" style="79" customWidth="1"/>
    <col min="3" max="3" width="77.1640625" style="73" customWidth="1"/>
    <col min="4" max="4" width="18.1640625" style="74" customWidth="1"/>
    <col min="5" max="5" width="14.6640625" style="74" customWidth="1"/>
    <col min="6" max="6" width="18.5" style="74" customWidth="1"/>
    <col min="7" max="7" width="2.5" style="73" customWidth="1"/>
    <col min="8" max="8" width="17.1640625" style="73" customWidth="1"/>
    <col min="9" max="9" width="15.5" style="73" customWidth="1"/>
    <col min="10" max="10" width="17.33203125" style="75" customWidth="1"/>
    <col min="11" max="11" width="1.6640625" style="73" customWidth="1"/>
    <col min="12" max="12" width="35.5" style="73" customWidth="1"/>
    <col min="13" max="13" width="14.1640625" style="73" bestFit="1" customWidth="1"/>
    <col min="14" max="16384" width="10.1640625" style="73"/>
  </cols>
  <sheetData>
    <row r="1" spans="1:11" s="1" customFormat="1" ht="26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9" customFormat="1" ht="48.5" customHeight="1" x14ac:dyDescent="0.2">
      <c r="A2" s="2" t="s">
        <v>1</v>
      </c>
      <c r="B2" s="3" t="s">
        <v>2</v>
      </c>
      <c r="C2" s="3" t="s">
        <v>3</v>
      </c>
      <c r="D2" s="4"/>
      <c r="E2" s="4" t="s">
        <v>4</v>
      </c>
      <c r="F2" s="5" t="s">
        <v>5</v>
      </c>
      <c r="G2" s="6"/>
      <c r="H2" s="7" t="s">
        <v>6</v>
      </c>
      <c r="I2" s="4" t="s">
        <v>7</v>
      </c>
      <c r="J2" s="8" t="s">
        <v>8</v>
      </c>
    </row>
    <row r="3" spans="1:11" s="18" customFormat="1" x14ac:dyDescent="0.2">
      <c r="A3" s="10"/>
      <c r="B3" s="11"/>
      <c r="C3" s="12"/>
      <c r="D3" s="13"/>
      <c r="E3" s="13"/>
      <c r="F3" s="14"/>
      <c r="G3" s="12"/>
      <c r="H3" s="15"/>
      <c r="I3" s="16"/>
      <c r="J3" s="17"/>
    </row>
    <row r="4" spans="1:11" s="26" customFormat="1" ht="19" x14ac:dyDescent="0.2">
      <c r="A4" s="19">
        <v>1</v>
      </c>
      <c r="B4" s="20" t="s">
        <v>9</v>
      </c>
      <c r="C4" s="21" t="s">
        <v>10</v>
      </c>
      <c r="D4" s="22">
        <v>0</v>
      </c>
      <c r="E4" s="22">
        <v>0</v>
      </c>
      <c r="F4" s="22">
        <v>0</v>
      </c>
      <c r="G4" s="21"/>
      <c r="H4" s="23">
        <v>100</v>
      </c>
      <c r="I4" s="24">
        <f>H4-F4</f>
        <v>100</v>
      </c>
      <c r="J4" s="25" t="str">
        <f>IF(H4=0,0,IF(F4=0,"New Line",I4/F4))</f>
        <v>New Line</v>
      </c>
    </row>
    <row r="5" spans="1:11" s="26" customFormat="1" ht="19" x14ac:dyDescent="0.2">
      <c r="A5" s="19"/>
      <c r="B5" s="20"/>
      <c r="C5" s="21"/>
      <c r="D5" s="22"/>
      <c r="E5" s="22"/>
      <c r="F5" s="22"/>
      <c r="G5" s="21"/>
      <c r="H5" s="27"/>
      <c r="J5" s="28"/>
    </row>
    <row r="6" spans="1:11" s="26" customFormat="1" ht="19" x14ac:dyDescent="0.2">
      <c r="A6" s="29">
        <v>2</v>
      </c>
      <c r="B6" s="30" t="s">
        <v>11</v>
      </c>
      <c r="C6" s="31" t="s">
        <v>12</v>
      </c>
      <c r="D6" s="32">
        <v>23800</v>
      </c>
      <c r="E6" s="32">
        <v>23800</v>
      </c>
      <c r="F6" s="22">
        <v>13800</v>
      </c>
      <c r="G6" s="21"/>
      <c r="H6" s="23">
        <v>13800</v>
      </c>
      <c r="I6" s="24">
        <f>H6-F6</f>
        <v>0</v>
      </c>
      <c r="J6" s="25">
        <f>IF(H6=0,0,IF(F6=0,"New Line",I6/F6))</f>
        <v>0</v>
      </c>
    </row>
    <row r="7" spans="1:11" s="26" customFormat="1" ht="19" x14ac:dyDescent="0.2">
      <c r="A7" s="19"/>
      <c r="B7" s="20"/>
      <c r="C7" s="21"/>
      <c r="D7" s="22"/>
      <c r="E7" s="22"/>
      <c r="F7" s="22"/>
      <c r="G7" s="21"/>
      <c r="H7" s="27"/>
      <c r="J7" s="28"/>
    </row>
    <row r="8" spans="1:11" s="26" customFormat="1" ht="19" x14ac:dyDescent="0.2">
      <c r="A8" s="19">
        <v>3</v>
      </c>
      <c r="B8" s="20" t="s">
        <v>13</v>
      </c>
      <c r="C8" s="21" t="s">
        <v>14</v>
      </c>
      <c r="D8" s="22">
        <v>0</v>
      </c>
      <c r="E8" s="22">
        <v>0</v>
      </c>
      <c r="F8" s="22">
        <v>1000</v>
      </c>
      <c r="G8" s="21"/>
      <c r="H8" s="23">
        <v>1000</v>
      </c>
      <c r="I8" s="24">
        <f>H8-F8</f>
        <v>0</v>
      </c>
      <c r="J8" s="25">
        <f>IF(H8=0,0,IF(F8=0,"New Line",I8/F8))</f>
        <v>0</v>
      </c>
    </row>
    <row r="9" spans="1:11" s="26" customFormat="1" ht="19" x14ac:dyDescent="0.2">
      <c r="A9" s="19"/>
      <c r="B9" s="20"/>
      <c r="C9" s="21"/>
      <c r="D9" s="22"/>
      <c r="E9" s="22"/>
      <c r="F9" s="22"/>
      <c r="G9" s="21"/>
      <c r="H9" s="27"/>
      <c r="J9" s="28"/>
    </row>
    <row r="10" spans="1:11" s="26" customFormat="1" ht="19" x14ac:dyDescent="0.2">
      <c r="A10" s="19">
        <v>4</v>
      </c>
      <c r="B10" s="20" t="s">
        <v>15</v>
      </c>
      <c r="C10" s="21" t="s">
        <v>16</v>
      </c>
      <c r="D10" s="22">
        <v>0</v>
      </c>
      <c r="E10" s="22">
        <v>0</v>
      </c>
      <c r="F10" s="22">
        <v>0</v>
      </c>
      <c r="G10" s="21"/>
      <c r="H10" s="23">
        <v>3900</v>
      </c>
      <c r="I10" s="24">
        <v>3900</v>
      </c>
      <c r="J10" s="25" t="s">
        <v>17</v>
      </c>
    </row>
    <row r="11" spans="1:11" s="26" customFormat="1" ht="19" x14ac:dyDescent="0.2">
      <c r="A11" s="19"/>
      <c r="B11" s="20"/>
      <c r="C11" s="21"/>
      <c r="D11" s="22"/>
      <c r="E11" s="22"/>
      <c r="F11" s="22"/>
      <c r="G11" s="21"/>
      <c r="H11" s="27"/>
      <c r="J11" s="28"/>
    </row>
    <row r="12" spans="1:11" s="26" customFormat="1" ht="19" x14ac:dyDescent="0.2">
      <c r="A12" s="19">
        <v>5</v>
      </c>
      <c r="B12" s="20" t="s">
        <v>18</v>
      </c>
      <c r="C12" s="21" t="s">
        <v>19</v>
      </c>
      <c r="D12" s="22">
        <v>3000</v>
      </c>
      <c r="E12" s="22">
        <v>2838.3</v>
      </c>
      <c r="F12" s="22">
        <v>3000</v>
      </c>
      <c r="G12" s="21"/>
      <c r="H12" s="23">
        <v>3000</v>
      </c>
      <c r="I12" s="24">
        <f>H12-F12</f>
        <v>0</v>
      </c>
      <c r="J12" s="25">
        <f>IF(H12=0,0,IF(F12=0,"New Line",I12/F12))</f>
        <v>0</v>
      </c>
    </row>
    <row r="13" spans="1:11" s="26" customFormat="1" ht="19" x14ac:dyDescent="0.2">
      <c r="A13" s="19"/>
      <c r="B13" s="20"/>
      <c r="C13" s="21"/>
      <c r="D13" s="22"/>
      <c r="E13" s="22"/>
      <c r="F13" s="22"/>
      <c r="G13" s="21"/>
      <c r="H13" s="27"/>
      <c r="J13" s="28"/>
    </row>
    <row r="14" spans="1:11" s="26" customFormat="1" ht="40" x14ac:dyDescent="0.2">
      <c r="A14" s="19">
        <v>6</v>
      </c>
      <c r="B14" s="20" t="s">
        <v>20</v>
      </c>
      <c r="C14" s="33" t="s">
        <v>21</v>
      </c>
      <c r="D14" s="34">
        <v>6000</v>
      </c>
      <c r="E14" s="34">
        <v>6000</v>
      </c>
      <c r="F14" s="22">
        <v>6000</v>
      </c>
      <c r="G14" s="21"/>
      <c r="H14" s="23">
        <v>6000</v>
      </c>
      <c r="I14" s="24">
        <f>H14-F14</f>
        <v>0</v>
      </c>
      <c r="J14" s="25">
        <f>IF(H14=0,0,IF(F14=0,"New Line",I14/F14))</f>
        <v>0</v>
      </c>
    </row>
    <row r="15" spans="1:11" s="26" customFormat="1" ht="19" x14ac:dyDescent="0.2">
      <c r="A15" s="19"/>
      <c r="B15" s="20"/>
      <c r="C15" s="21"/>
      <c r="D15" s="22"/>
      <c r="E15" s="22"/>
      <c r="F15" s="22"/>
      <c r="G15" s="21"/>
      <c r="H15" s="23"/>
      <c r="I15" s="24"/>
      <c r="J15" s="25"/>
    </row>
    <row r="16" spans="1:11" s="26" customFormat="1" ht="40" x14ac:dyDescent="0.2">
      <c r="A16" s="19">
        <v>7</v>
      </c>
      <c r="B16" s="20" t="s">
        <v>22</v>
      </c>
      <c r="C16" s="33" t="s">
        <v>23</v>
      </c>
      <c r="D16" s="34">
        <v>5816</v>
      </c>
      <c r="E16" s="34">
        <v>5815.56</v>
      </c>
      <c r="F16" s="22">
        <v>5816</v>
      </c>
      <c r="G16" s="21"/>
      <c r="H16" s="23">
        <v>1200</v>
      </c>
      <c r="I16" s="24">
        <f>H16-F16</f>
        <v>-4616</v>
      </c>
      <c r="J16" s="25">
        <f>IF(H16=0,0,IF(F16=0,"New Line",I16/F16))</f>
        <v>-0.79367262723521326</v>
      </c>
    </row>
    <row r="17" spans="1:10" s="26" customFormat="1" ht="19" x14ac:dyDescent="0.2">
      <c r="A17" s="19"/>
      <c r="B17" s="20"/>
      <c r="C17" s="21"/>
      <c r="D17" s="22"/>
      <c r="E17" s="22"/>
      <c r="F17" s="22"/>
      <c r="G17" s="21"/>
      <c r="H17" s="27"/>
      <c r="J17" s="28"/>
    </row>
    <row r="18" spans="1:10" s="26" customFormat="1" ht="40" x14ac:dyDescent="0.2">
      <c r="A18" s="19">
        <v>8</v>
      </c>
      <c r="B18" s="20" t="s">
        <v>24</v>
      </c>
      <c r="C18" s="33" t="s">
        <v>25</v>
      </c>
      <c r="D18" s="34">
        <v>515</v>
      </c>
      <c r="E18" s="34">
        <v>515</v>
      </c>
      <c r="F18" s="22">
        <v>200</v>
      </c>
      <c r="G18" s="21"/>
      <c r="H18" s="23">
        <v>200</v>
      </c>
      <c r="I18" s="24">
        <f>H18-F18</f>
        <v>0</v>
      </c>
      <c r="J18" s="25">
        <f>IF(H18=0,0,IF(F18=0,"New Line",I18/F18))</f>
        <v>0</v>
      </c>
    </row>
    <row r="19" spans="1:10" s="26" customFormat="1" ht="19" x14ac:dyDescent="0.2">
      <c r="A19" s="19"/>
      <c r="B19" s="20"/>
      <c r="C19" s="21"/>
      <c r="D19" s="22"/>
      <c r="E19" s="22"/>
      <c r="F19" s="22"/>
      <c r="G19" s="21"/>
      <c r="H19" s="27"/>
      <c r="J19" s="28"/>
    </row>
    <row r="20" spans="1:10" s="26" customFormat="1" ht="19" x14ac:dyDescent="0.2">
      <c r="A20" s="19">
        <v>9</v>
      </c>
      <c r="B20" s="20" t="s">
        <v>26</v>
      </c>
      <c r="C20" s="21" t="s">
        <v>27</v>
      </c>
      <c r="D20" s="22">
        <v>5000</v>
      </c>
      <c r="E20" s="22">
        <v>5000</v>
      </c>
      <c r="F20" s="22">
        <v>5000</v>
      </c>
      <c r="G20" s="21"/>
      <c r="H20" s="23">
        <v>9000</v>
      </c>
      <c r="I20" s="22">
        <f>H20-F20</f>
        <v>4000</v>
      </c>
      <c r="J20" s="35">
        <f>IF(H20=0,0,IF(F20=0,"New Line",I20/F20))</f>
        <v>0.8</v>
      </c>
    </row>
    <row r="21" spans="1:10" s="26" customFormat="1" ht="19" x14ac:dyDescent="0.2">
      <c r="A21" s="36"/>
      <c r="B21" s="37"/>
      <c r="D21" s="24"/>
      <c r="E21" s="24"/>
      <c r="F21" s="22"/>
      <c r="G21" s="21"/>
      <c r="H21" s="27"/>
      <c r="J21" s="28"/>
    </row>
    <row r="22" spans="1:10" s="26" customFormat="1" ht="19" x14ac:dyDescent="0.2">
      <c r="A22" s="36">
        <v>10</v>
      </c>
      <c r="B22" s="37" t="s">
        <v>28</v>
      </c>
      <c r="C22" s="26" t="s">
        <v>29</v>
      </c>
      <c r="D22" s="24">
        <v>200</v>
      </c>
      <c r="E22" s="24">
        <v>0</v>
      </c>
      <c r="F22" s="22">
        <v>0</v>
      </c>
      <c r="G22" s="21"/>
      <c r="H22" s="23">
        <v>0</v>
      </c>
      <c r="I22" s="24">
        <f>H22-F22</f>
        <v>0</v>
      </c>
      <c r="J22" s="25">
        <f>IF(H22=0,0,IF(F22=0,"New Line",I22/F22))</f>
        <v>0</v>
      </c>
    </row>
    <row r="23" spans="1:10" s="26" customFormat="1" ht="19" x14ac:dyDescent="0.2">
      <c r="A23" s="36"/>
      <c r="B23" s="37"/>
      <c r="D23" s="24"/>
      <c r="E23" s="24"/>
      <c r="F23" s="22"/>
      <c r="G23" s="21"/>
      <c r="H23" s="27"/>
      <c r="J23" s="28"/>
    </row>
    <row r="24" spans="1:10" s="26" customFormat="1" ht="19" x14ac:dyDescent="0.2">
      <c r="A24" s="36">
        <v>11</v>
      </c>
      <c r="B24" s="37" t="s">
        <v>30</v>
      </c>
      <c r="C24" s="26" t="s">
        <v>31</v>
      </c>
      <c r="D24" s="24">
        <v>82418</v>
      </c>
      <c r="E24" s="24">
        <v>82417.919999999998</v>
      </c>
      <c r="F24" s="22">
        <v>99000</v>
      </c>
      <c r="G24" s="21"/>
      <c r="H24" s="23">
        <v>100485</v>
      </c>
      <c r="I24" s="24">
        <f>H24-F24</f>
        <v>1485</v>
      </c>
      <c r="J24" s="25">
        <f>IF(H24=0,0,IF(F24=0,"New Line",I24/F24))</f>
        <v>1.4999999999999999E-2</v>
      </c>
    </row>
    <row r="25" spans="1:10" s="26" customFormat="1" ht="19" x14ac:dyDescent="0.2">
      <c r="A25" s="36"/>
      <c r="B25" s="37"/>
      <c r="D25" s="24"/>
      <c r="E25" s="24"/>
      <c r="F25" s="22"/>
      <c r="G25" s="21"/>
      <c r="H25" s="27"/>
      <c r="J25" s="28"/>
    </row>
    <row r="26" spans="1:10" s="26" customFormat="1" ht="19" x14ac:dyDescent="0.2">
      <c r="A26" s="36">
        <v>12</v>
      </c>
      <c r="B26" s="37" t="s">
        <v>32</v>
      </c>
      <c r="C26" s="26" t="s">
        <v>33</v>
      </c>
      <c r="D26" s="24">
        <v>30000</v>
      </c>
      <c r="E26" s="24">
        <v>29999.84</v>
      </c>
      <c r="F26" s="22">
        <v>32000</v>
      </c>
      <c r="G26" s="21"/>
      <c r="H26" s="23">
        <v>40341.78</v>
      </c>
      <c r="I26" s="24">
        <f>H26-F26</f>
        <v>8341.7799999999988</v>
      </c>
      <c r="J26" s="25">
        <f>IF(H26=0,0,IF(F26=0,"New Line",I26/F26))</f>
        <v>0.26068062499999994</v>
      </c>
    </row>
    <row r="27" spans="1:10" s="26" customFormat="1" ht="19" x14ac:dyDescent="0.2">
      <c r="A27" s="36"/>
      <c r="B27" s="37"/>
      <c r="D27" s="24"/>
      <c r="E27" s="24"/>
      <c r="F27" s="22"/>
      <c r="G27" s="21"/>
      <c r="H27" s="27"/>
      <c r="J27" s="28"/>
    </row>
    <row r="28" spans="1:10" s="26" customFormat="1" ht="40" x14ac:dyDescent="0.2">
      <c r="A28" s="36">
        <v>13</v>
      </c>
      <c r="B28" s="37" t="s">
        <v>34</v>
      </c>
      <c r="C28" s="38" t="s">
        <v>35</v>
      </c>
      <c r="D28" s="39">
        <v>5000</v>
      </c>
      <c r="E28" s="39">
        <v>4938.5600000000004</v>
      </c>
      <c r="F28" s="22">
        <v>5000</v>
      </c>
      <c r="G28" s="21"/>
      <c r="H28" s="23">
        <v>5800</v>
      </c>
      <c r="I28" s="24">
        <f>H28-F28</f>
        <v>800</v>
      </c>
      <c r="J28" s="25">
        <f>IF(H28=0,0,IF(F28=0,"New Line",I28/F28))</f>
        <v>0.16</v>
      </c>
    </row>
    <row r="29" spans="1:10" s="26" customFormat="1" ht="19" x14ac:dyDescent="0.2">
      <c r="A29" s="36"/>
      <c r="B29" s="37"/>
      <c r="D29" s="24"/>
      <c r="E29" s="24"/>
      <c r="F29" s="22"/>
      <c r="G29" s="21"/>
      <c r="H29" s="27"/>
      <c r="J29" s="28"/>
    </row>
    <row r="30" spans="1:10" s="26" customFormat="1" ht="19" x14ac:dyDescent="0.2">
      <c r="A30" s="36">
        <v>14</v>
      </c>
      <c r="B30" s="37" t="s">
        <v>36</v>
      </c>
      <c r="C30" s="26" t="s">
        <v>37</v>
      </c>
      <c r="D30" s="24">
        <v>2000</v>
      </c>
      <c r="E30" s="24">
        <v>1998.63</v>
      </c>
      <c r="F30" s="22">
        <v>2000</v>
      </c>
      <c r="G30" s="21"/>
      <c r="H30" s="23">
        <v>2000</v>
      </c>
      <c r="I30" s="24">
        <f>H30-F30</f>
        <v>0</v>
      </c>
      <c r="J30" s="25">
        <f>IF(H30=0,0,IF(F30=0,"New Line",I30/F30))</f>
        <v>0</v>
      </c>
    </row>
    <row r="31" spans="1:10" s="26" customFormat="1" ht="19" x14ac:dyDescent="0.2">
      <c r="A31" s="36"/>
      <c r="B31" s="37"/>
      <c r="D31" s="24"/>
      <c r="E31" s="24"/>
      <c r="F31" s="22"/>
      <c r="G31" s="21"/>
      <c r="H31" s="27"/>
      <c r="J31" s="28"/>
    </row>
    <row r="32" spans="1:10" s="26" customFormat="1" ht="19" x14ac:dyDescent="0.2">
      <c r="A32" s="36">
        <v>15</v>
      </c>
      <c r="B32" s="37" t="s">
        <v>38</v>
      </c>
      <c r="C32" s="26" t="s">
        <v>39</v>
      </c>
      <c r="D32" s="24">
        <v>500</v>
      </c>
      <c r="E32" s="24">
        <v>393.5</v>
      </c>
      <c r="F32" s="22">
        <v>500</v>
      </c>
      <c r="G32" s="21"/>
      <c r="H32" s="23">
        <v>400</v>
      </c>
      <c r="I32" s="24">
        <f>H32-F32</f>
        <v>-100</v>
      </c>
      <c r="J32" s="25">
        <f>IF(H32=0,0,IF(F32=0,"New Line",I32/F32))</f>
        <v>-0.2</v>
      </c>
    </row>
    <row r="33" spans="1:10" s="26" customFormat="1" ht="19" x14ac:dyDescent="0.2">
      <c r="A33" s="36"/>
      <c r="B33" s="37"/>
      <c r="D33" s="24"/>
      <c r="E33" s="24"/>
      <c r="F33" s="22"/>
      <c r="G33" s="21"/>
      <c r="H33" s="27"/>
      <c r="J33" s="28"/>
    </row>
    <row r="34" spans="1:10" s="26" customFormat="1" ht="19" x14ac:dyDescent="0.2">
      <c r="A34" s="36">
        <v>16</v>
      </c>
      <c r="B34" s="37" t="s">
        <v>40</v>
      </c>
      <c r="C34" s="26" t="s">
        <v>41</v>
      </c>
      <c r="D34" s="24">
        <v>230</v>
      </c>
      <c r="E34" s="24">
        <v>149</v>
      </c>
      <c r="F34" s="22">
        <v>230</v>
      </c>
      <c r="G34" s="21"/>
      <c r="H34" s="23">
        <v>300</v>
      </c>
      <c r="I34" s="24">
        <f>H34-F34</f>
        <v>70</v>
      </c>
      <c r="J34" s="25">
        <f>IF(H34=0,0,IF(F34=0,"New Line",I34/F34))</f>
        <v>0.30434782608695654</v>
      </c>
    </row>
    <row r="35" spans="1:10" s="26" customFormat="1" ht="19" x14ac:dyDescent="0.2">
      <c r="A35" s="36"/>
      <c r="B35" s="37"/>
      <c r="D35" s="24"/>
      <c r="E35" s="24"/>
      <c r="F35" s="22"/>
      <c r="G35" s="21"/>
      <c r="H35" s="27"/>
      <c r="J35" s="28"/>
    </row>
    <row r="36" spans="1:10" s="26" customFormat="1" ht="19" x14ac:dyDescent="0.2">
      <c r="A36" s="36">
        <v>17</v>
      </c>
      <c r="B36" s="37" t="s">
        <v>42</v>
      </c>
      <c r="C36" s="26" t="s">
        <v>43</v>
      </c>
      <c r="D36" s="24">
        <v>500</v>
      </c>
      <c r="E36" s="24">
        <v>386.07</v>
      </c>
      <c r="F36" s="22">
        <v>300</v>
      </c>
      <c r="G36" s="21"/>
      <c r="H36" s="23">
        <v>300</v>
      </c>
      <c r="I36" s="24">
        <f>H36-F36</f>
        <v>0</v>
      </c>
      <c r="J36" s="25">
        <f>IF(H36=0,0,IF(F36=0,"New Line",I36/F36))</f>
        <v>0</v>
      </c>
    </row>
    <row r="37" spans="1:10" s="26" customFormat="1" ht="19" x14ac:dyDescent="0.2">
      <c r="A37" s="36"/>
      <c r="B37" s="37"/>
      <c r="D37" s="24"/>
      <c r="E37" s="24"/>
      <c r="F37" s="22"/>
      <c r="G37" s="21"/>
      <c r="H37" s="27"/>
      <c r="J37" s="28"/>
    </row>
    <row r="38" spans="1:10" s="26" customFormat="1" ht="19" x14ac:dyDescent="0.2">
      <c r="A38" s="36">
        <v>18</v>
      </c>
      <c r="B38" s="37" t="s">
        <v>44</v>
      </c>
      <c r="C38" s="26" t="s">
        <v>45</v>
      </c>
      <c r="D38" s="24">
        <v>200</v>
      </c>
      <c r="E38" s="24">
        <v>176.18</v>
      </c>
      <c r="F38" s="22">
        <v>0</v>
      </c>
      <c r="G38" s="21"/>
      <c r="H38" s="23">
        <v>0</v>
      </c>
      <c r="I38" s="24">
        <f>H38-F38</f>
        <v>0</v>
      </c>
      <c r="J38" s="25">
        <f>IF(H38=0,0,IF(F38=0,"New Line",I38/F38))</f>
        <v>0</v>
      </c>
    </row>
    <row r="39" spans="1:10" s="26" customFormat="1" ht="19" x14ac:dyDescent="0.2">
      <c r="A39" s="36"/>
      <c r="B39" s="37"/>
      <c r="D39" s="24"/>
      <c r="E39" s="24"/>
      <c r="F39" s="22"/>
      <c r="G39" s="21"/>
      <c r="H39" s="27"/>
      <c r="J39" s="28"/>
    </row>
    <row r="40" spans="1:10" s="26" customFormat="1" ht="19" x14ac:dyDescent="0.2">
      <c r="A40" s="36">
        <v>19</v>
      </c>
      <c r="B40" s="37" t="s">
        <v>46</v>
      </c>
      <c r="C40" s="26" t="s">
        <v>47</v>
      </c>
      <c r="D40" s="24">
        <v>228413</v>
      </c>
      <c r="E40" s="24">
        <v>228413.17</v>
      </c>
      <c r="F40" s="22">
        <v>241882.38</v>
      </c>
      <c r="G40" s="21"/>
      <c r="H40" s="23">
        <v>250444.16</v>
      </c>
      <c r="I40" s="24">
        <f>H40-F40</f>
        <v>8561.7799999999988</v>
      </c>
      <c r="J40" s="25">
        <f>IF(H40=0,0,IF(F40=0,"New Line",I40/F40))</f>
        <v>3.5396460048061372E-2</v>
      </c>
    </row>
    <row r="41" spans="1:10" s="26" customFormat="1" ht="19" x14ac:dyDescent="0.2">
      <c r="A41" s="36"/>
      <c r="B41" s="37"/>
      <c r="D41" s="24"/>
      <c r="E41" s="24"/>
      <c r="F41" s="22"/>
      <c r="G41" s="21"/>
      <c r="H41" s="27"/>
      <c r="J41" s="28"/>
    </row>
    <row r="42" spans="1:10" s="26" customFormat="1" ht="40" x14ac:dyDescent="0.2">
      <c r="A42" s="36">
        <v>20</v>
      </c>
      <c r="B42" s="37" t="s">
        <v>48</v>
      </c>
      <c r="C42" s="38" t="s">
        <v>49</v>
      </c>
      <c r="D42" s="39">
        <v>83230</v>
      </c>
      <c r="E42" s="39">
        <v>76740.12</v>
      </c>
      <c r="F42" s="22">
        <v>93945.600000000006</v>
      </c>
      <c r="G42" s="21"/>
      <c r="H42" s="23">
        <v>91332</v>
      </c>
      <c r="I42" s="24">
        <f>H42-F42</f>
        <v>-2613.6000000000058</v>
      </c>
      <c r="J42" s="25">
        <f>IF(H42=0,0,IF(F42=0,"New Line",I42/F42))</f>
        <v>-2.782035561005524E-2</v>
      </c>
    </row>
    <row r="43" spans="1:10" s="26" customFormat="1" ht="19" x14ac:dyDescent="0.2">
      <c r="A43" s="36"/>
      <c r="B43" s="37"/>
      <c r="D43" s="24"/>
      <c r="E43" s="24"/>
      <c r="F43" s="22"/>
      <c r="G43" s="21"/>
      <c r="H43" s="27"/>
      <c r="J43" s="28"/>
    </row>
    <row r="44" spans="1:10" s="26" customFormat="1" ht="19" x14ac:dyDescent="0.2">
      <c r="A44" s="36">
        <v>21</v>
      </c>
      <c r="B44" s="37" t="s">
        <v>50</v>
      </c>
      <c r="C44" s="26" t="s">
        <v>51</v>
      </c>
      <c r="D44" s="24">
        <v>49401</v>
      </c>
      <c r="E44" s="24">
        <v>49401</v>
      </c>
      <c r="F44" s="22">
        <v>50686.53</v>
      </c>
      <c r="G44" s="21"/>
      <c r="H44" s="23">
        <v>54228.68</v>
      </c>
      <c r="I44" s="24">
        <f>H44-F44</f>
        <v>3542.1500000000015</v>
      </c>
      <c r="J44" s="25">
        <f>IF(H44=0,0,IF(F44=0,"New Line",I44/F44))</f>
        <v>6.9883458188990277E-2</v>
      </c>
    </row>
    <row r="45" spans="1:10" s="26" customFormat="1" ht="19" x14ac:dyDescent="0.2">
      <c r="A45" s="36"/>
      <c r="B45" s="37"/>
      <c r="D45" s="24"/>
      <c r="E45" s="24"/>
      <c r="F45" s="22"/>
      <c r="G45" s="21"/>
      <c r="H45" s="27"/>
      <c r="J45" s="28"/>
    </row>
    <row r="46" spans="1:10" s="26" customFormat="1" ht="20" x14ac:dyDescent="0.2">
      <c r="A46" s="36">
        <v>22</v>
      </c>
      <c r="B46" s="20" t="s">
        <v>52</v>
      </c>
      <c r="C46" s="33" t="s">
        <v>53</v>
      </c>
      <c r="D46" s="34">
        <v>52000</v>
      </c>
      <c r="E46" s="34">
        <v>51780.02</v>
      </c>
      <c r="F46" s="22">
        <v>52000</v>
      </c>
      <c r="G46" s="21"/>
      <c r="H46" s="23">
        <v>74700</v>
      </c>
      <c r="I46" s="22">
        <f>H46-F46</f>
        <v>22700</v>
      </c>
      <c r="J46" s="35">
        <f>IF(H46=0,0,IF(F46=0,"New Line",I46/F46))</f>
        <v>0.43653846153846154</v>
      </c>
    </row>
    <row r="47" spans="1:10" s="26" customFormat="1" ht="19" x14ac:dyDescent="0.2">
      <c r="A47" s="36"/>
      <c r="B47" s="37"/>
      <c r="D47" s="24"/>
      <c r="E47" s="24"/>
      <c r="F47" s="22"/>
      <c r="G47" s="21"/>
      <c r="H47" s="27"/>
      <c r="J47" s="28"/>
    </row>
    <row r="48" spans="1:10" s="26" customFormat="1" ht="40" x14ac:dyDescent="0.2">
      <c r="A48" s="36">
        <v>23</v>
      </c>
      <c r="B48" s="37" t="s">
        <v>54</v>
      </c>
      <c r="C48" s="38" t="s">
        <v>55</v>
      </c>
      <c r="D48" s="39">
        <v>5200</v>
      </c>
      <c r="E48" s="39">
        <v>6571.25</v>
      </c>
      <c r="F48" s="22">
        <v>5500</v>
      </c>
      <c r="G48" s="21"/>
      <c r="H48" s="23">
        <v>6500</v>
      </c>
      <c r="I48" s="24">
        <f>H48-F48</f>
        <v>1000</v>
      </c>
      <c r="J48" s="25">
        <f>IF(H48=0,0,IF(F48=0,"New Line",I48/F48))</f>
        <v>0.18181818181818182</v>
      </c>
    </row>
    <row r="49" spans="1:10" s="26" customFormat="1" ht="19" x14ac:dyDescent="0.2">
      <c r="A49" s="36"/>
      <c r="B49" s="37"/>
      <c r="D49" s="24"/>
      <c r="E49" s="24"/>
      <c r="F49" s="22"/>
      <c r="G49" s="21"/>
      <c r="H49" s="27"/>
      <c r="J49" s="28"/>
    </row>
    <row r="50" spans="1:10" s="26" customFormat="1" ht="19" x14ac:dyDescent="0.2">
      <c r="A50" s="36">
        <v>24</v>
      </c>
      <c r="B50" s="37" t="s">
        <v>56</v>
      </c>
      <c r="C50" s="26" t="s">
        <v>57</v>
      </c>
      <c r="D50" s="24">
        <v>4000</v>
      </c>
      <c r="E50" s="24">
        <v>3592.37</v>
      </c>
      <c r="F50" s="22">
        <v>1000</v>
      </c>
      <c r="G50" s="21"/>
      <c r="H50" s="23">
        <v>1000</v>
      </c>
      <c r="I50" s="24">
        <f>H50-F50</f>
        <v>0</v>
      </c>
      <c r="J50" s="25">
        <f>IF(H50=0,0,IF(F50=0,"New Line",I50/F50))</f>
        <v>0</v>
      </c>
    </row>
    <row r="51" spans="1:10" s="26" customFormat="1" ht="19" x14ac:dyDescent="0.2">
      <c r="A51" s="36"/>
      <c r="B51" s="37"/>
      <c r="D51" s="24"/>
      <c r="E51" s="24"/>
      <c r="F51" s="22"/>
      <c r="G51" s="21"/>
      <c r="H51" s="27"/>
      <c r="J51" s="28"/>
    </row>
    <row r="52" spans="1:10" s="26" customFormat="1" ht="19" x14ac:dyDescent="0.2">
      <c r="A52" s="36">
        <v>25</v>
      </c>
      <c r="B52" s="37" t="s">
        <v>58</v>
      </c>
      <c r="C52" s="26" t="s">
        <v>59</v>
      </c>
      <c r="D52" s="24">
        <v>500</v>
      </c>
      <c r="E52" s="24">
        <v>168.73</v>
      </c>
      <c r="F52" s="22">
        <v>500</v>
      </c>
      <c r="G52" s="21"/>
      <c r="H52" s="23">
        <v>200</v>
      </c>
      <c r="I52" s="24">
        <f>H52-F52</f>
        <v>-300</v>
      </c>
      <c r="J52" s="25">
        <f>IF(H52=0,0,IF(F52=0,"New Line",I52/F52))</f>
        <v>-0.6</v>
      </c>
    </row>
    <row r="53" spans="1:10" s="26" customFormat="1" ht="19" x14ac:dyDescent="0.2">
      <c r="A53" s="36"/>
      <c r="B53" s="37"/>
      <c r="D53" s="24"/>
      <c r="E53" s="24"/>
      <c r="F53" s="22"/>
      <c r="G53" s="21"/>
      <c r="H53" s="27"/>
      <c r="J53" s="28"/>
    </row>
    <row r="54" spans="1:10" s="26" customFormat="1" ht="19" x14ac:dyDescent="0.2">
      <c r="A54" s="36">
        <v>26</v>
      </c>
      <c r="B54" s="37" t="s">
        <v>60</v>
      </c>
      <c r="C54" s="26" t="s">
        <v>61</v>
      </c>
      <c r="D54" s="24">
        <v>100</v>
      </c>
      <c r="E54" s="24">
        <v>100</v>
      </c>
      <c r="F54" s="22">
        <v>50</v>
      </c>
      <c r="G54" s="21"/>
      <c r="H54" s="23">
        <v>0</v>
      </c>
      <c r="I54" s="24">
        <f>H54-F54</f>
        <v>-50</v>
      </c>
      <c r="J54" s="25">
        <f>IF(H54=0,0,IF(F54=0,"New Line",I54/F54))</f>
        <v>0</v>
      </c>
    </row>
    <row r="55" spans="1:10" s="26" customFormat="1" ht="19" x14ac:dyDescent="0.2">
      <c r="A55" s="36"/>
      <c r="B55" s="37"/>
      <c r="D55" s="24"/>
      <c r="E55" s="24"/>
      <c r="F55" s="22"/>
      <c r="G55" s="21"/>
      <c r="H55" s="27"/>
      <c r="J55" s="28"/>
    </row>
    <row r="56" spans="1:10" s="26" customFormat="1" ht="40" x14ac:dyDescent="0.2">
      <c r="A56" s="36">
        <v>27</v>
      </c>
      <c r="B56" s="37" t="s">
        <v>62</v>
      </c>
      <c r="C56" s="38" t="s">
        <v>63</v>
      </c>
      <c r="D56" s="39">
        <v>4000</v>
      </c>
      <c r="E56" s="39">
        <v>3948.52</v>
      </c>
      <c r="F56" s="22">
        <v>4000</v>
      </c>
      <c r="G56" s="21"/>
      <c r="H56" s="23">
        <v>4000</v>
      </c>
      <c r="I56" s="24">
        <f>H56-F56</f>
        <v>0</v>
      </c>
      <c r="J56" s="25">
        <f>IF(H56=0,0,IF(F56=0,"New Line",I56/F56))</f>
        <v>0</v>
      </c>
    </row>
    <row r="57" spans="1:10" s="26" customFormat="1" ht="19" x14ac:dyDescent="0.2">
      <c r="A57" s="36"/>
      <c r="B57" s="37"/>
      <c r="D57" s="24"/>
      <c r="E57" s="24"/>
      <c r="F57" s="22"/>
      <c r="G57" s="21"/>
      <c r="H57" s="27"/>
      <c r="J57" s="28"/>
    </row>
    <row r="58" spans="1:10" s="26" customFormat="1" ht="19" x14ac:dyDescent="0.2">
      <c r="A58" s="36">
        <v>28</v>
      </c>
      <c r="B58" s="37" t="s">
        <v>64</v>
      </c>
      <c r="C58" s="26" t="s">
        <v>65</v>
      </c>
      <c r="D58" s="24">
        <v>2000</v>
      </c>
      <c r="E58" s="24">
        <v>2000</v>
      </c>
      <c r="F58" s="22">
        <v>1000</v>
      </c>
      <c r="G58" s="21"/>
      <c r="H58" s="23">
        <v>1000</v>
      </c>
      <c r="I58" s="24">
        <f>H58-F58</f>
        <v>0</v>
      </c>
      <c r="J58" s="25">
        <f>IF(H58=0,0,IF(F58=0,"New Line",I58/F58))</f>
        <v>0</v>
      </c>
    </row>
    <row r="59" spans="1:10" s="26" customFormat="1" ht="19" x14ac:dyDescent="0.2">
      <c r="A59" s="36"/>
      <c r="B59" s="37"/>
      <c r="D59" s="24"/>
      <c r="E59" s="24"/>
      <c r="F59" s="22"/>
      <c r="G59" s="21"/>
      <c r="H59" s="27"/>
      <c r="J59" s="28"/>
    </row>
    <row r="60" spans="1:10" s="26" customFormat="1" ht="19" x14ac:dyDescent="0.2">
      <c r="A60" s="36">
        <v>29</v>
      </c>
      <c r="B60" s="37" t="s">
        <v>66</v>
      </c>
      <c r="C60" s="26" t="s">
        <v>67</v>
      </c>
      <c r="D60" s="24">
        <v>2250</v>
      </c>
      <c r="E60" s="24">
        <v>2139.5</v>
      </c>
      <c r="F60" s="22">
        <v>2250</v>
      </c>
      <c r="G60" s="21"/>
      <c r="H60" s="23">
        <v>2250</v>
      </c>
      <c r="I60" s="24">
        <v>0</v>
      </c>
      <c r="J60" s="25">
        <f>IF(H60=0,0,IF(F60=0,"New Line",I60/F60))</f>
        <v>0</v>
      </c>
    </row>
    <row r="61" spans="1:10" s="26" customFormat="1" ht="19" x14ac:dyDescent="0.2">
      <c r="A61" s="36"/>
      <c r="B61" s="37"/>
      <c r="D61" s="24"/>
      <c r="E61" s="24"/>
      <c r="F61" s="22"/>
      <c r="G61" s="21"/>
      <c r="H61" s="27"/>
      <c r="J61" s="28"/>
    </row>
    <row r="62" spans="1:10" s="26" customFormat="1" ht="19" x14ac:dyDescent="0.2">
      <c r="A62" s="36">
        <v>30</v>
      </c>
      <c r="B62" s="37" t="s">
        <v>68</v>
      </c>
      <c r="C62" s="26" t="s">
        <v>69</v>
      </c>
      <c r="D62" s="24">
        <v>250</v>
      </c>
      <c r="E62" s="24">
        <v>235</v>
      </c>
      <c r="F62" s="22">
        <v>250</v>
      </c>
      <c r="G62" s="21"/>
      <c r="H62" s="23">
        <v>235</v>
      </c>
      <c r="I62" s="24">
        <f>H62-F62</f>
        <v>-15</v>
      </c>
      <c r="J62" s="25">
        <f>IF(H62=0,0,IF(F62=0,"New Line",I62/F62))</f>
        <v>-0.06</v>
      </c>
    </row>
    <row r="63" spans="1:10" s="26" customFormat="1" ht="19" x14ac:dyDescent="0.2">
      <c r="A63" s="36"/>
      <c r="B63" s="37"/>
      <c r="D63" s="24"/>
      <c r="E63" s="24"/>
      <c r="F63" s="22"/>
      <c r="G63" s="21"/>
      <c r="H63" s="27"/>
      <c r="J63" s="28"/>
    </row>
    <row r="64" spans="1:10" s="26" customFormat="1" ht="19" x14ac:dyDescent="0.2">
      <c r="A64" s="36">
        <v>31</v>
      </c>
      <c r="B64" s="37" t="s">
        <v>70</v>
      </c>
      <c r="C64" s="26" t="s">
        <v>71</v>
      </c>
      <c r="D64" s="24">
        <v>600</v>
      </c>
      <c r="E64" s="24">
        <v>600</v>
      </c>
      <c r="F64" s="22">
        <v>600</v>
      </c>
      <c r="G64" s="21"/>
      <c r="H64" s="23">
        <v>600</v>
      </c>
      <c r="I64" s="24">
        <f>H64-F64</f>
        <v>0</v>
      </c>
      <c r="J64" s="25">
        <f>IF(H64=0,0,IF(F64=0,"New Line",I64/F64))</f>
        <v>0</v>
      </c>
    </row>
    <row r="65" spans="1:10" s="26" customFormat="1" ht="19" x14ac:dyDescent="0.2">
      <c r="A65" s="36"/>
      <c r="B65" s="37"/>
      <c r="D65" s="24"/>
      <c r="E65" s="24"/>
      <c r="F65" s="22"/>
      <c r="G65" s="21"/>
      <c r="H65" s="27"/>
      <c r="J65" s="28"/>
    </row>
    <row r="66" spans="1:10" s="26" customFormat="1" ht="19" x14ac:dyDescent="0.2">
      <c r="A66" s="36">
        <v>32</v>
      </c>
      <c r="B66" s="37" t="s">
        <v>72</v>
      </c>
      <c r="C66" s="26" t="s">
        <v>73</v>
      </c>
      <c r="D66" s="24">
        <v>150</v>
      </c>
      <c r="E66" s="24">
        <v>127.03</v>
      </c>
      <c r="F66" s="22">
        <v>150</v>
      </c>
      <c r="G66" s="21"/>
      <c r="H66" s="23">
        <v>150</v>
      </c>
      <c r="I66" s="24">
        <f>H66-F66</f>
        <v>0</v>
      </c>
      <c r="J66" s="25">
        <f>IF(H66=0,0,IF(F66=0,"New Line",I66/F66))</f>
        <v>0</v>
      </c>
    </row>
    <row r="67" spans="1:10" s="26" customFormat="1" ht="19" x14ac:dyDescent="0.2">
      <c r="A67" s="36"/>
      <c r="B67" s="37"/>
      <c r="D67" s="24"/>
      <c r="E67" s="24"/>
      <c r="F67" s="22"/>
      <c r="G67" s="21"/>
      <c r="H67" s="27"/>
      <c r="J67" s="28"/>
    </row>
    <row r="68" spans="1:10" s="26" customFormat="1" ht="19" x14ac:dyDescent="0.2">
      <c r="A68" s="36">
        <v>33</v>
      </c>
      <c r="B68" s="37" t="s">
        <v>74</v>
      </c>
      <c r="C68" s="26" t="s">
        <v>75</v>
      </c>
      <c r="D68" s="24">
        <v>300</v>
      </c>
      <c r="E68" s="24">
        <v>168.64</v>
      </c>
      <c r="F68" s="22">
        <v>300</v>
      </c>
      <c r="G68" s="21"/>
      <c r="H68" s="23">
        <v>200</v>
      </c>
      <c r="I68" s="24">
        <f>H68-F68</f>
        <v>-100</v>
      </c>
      <c r="J68" s="25">
        <f>IF(H68=0,0,IF(F68=0,"New Line",I68/F68))</f>
        <v>-0.33333333333333331</v>
      </c>
    </row>
    <row r="69" spans="1:10" s="26" customFormat="1" ht="19" x14ac:dyDescent="0.2">
      <c r="A69" s="36"/>
      <c r="B69" s="37"/>
      <c r="D69" s="24"/>
      <c r="E69" s="24"/>
      <c r="F69" s="22"/>
      <c r="G69" s="21"/>
      <c r="H69" s="27"/>
      <c r="J69" s="28"/>
    </row>
    <row r="70" spans="1:10" s="26" customFormat="1" ht="19" x14ac:dyDescent="0.2">
      <c r="A70" s="36">
        <v>34</v>
      </c>
      <c r="B70" s="37" t="s">
        <v>76</v>
      </c>
      <c r="C70" s="26" t="s">
        <v>77</v>
      </c>
      <c r="D70" s="24">
        <v>600</v>
      </c>
      <c r="E70" s="24">
        <v>595</v>
      </c>
      <c r="F70" s="22">
        <v>150</v>
      </c>
      <c r="G70" s="21"/>
      <c r="H70" s="23">
        <v>150</v>
      </c>
      <c r="I70" s="24">
        <f>H70-F70</f>
        <v>0</v>
      </c>
      <c r="J70" s="25">
        <f>IF(H70=0,0,IF(F70=0,"New Line",I70/F70))</f>
        <v>0</v>
      </c>
    </row>
    <row r="71" spans="1:10" s="26" customFormat="1" ht="19" x14ac:dyDescent="0.2">
      <c r="A71" s="36"/>
      <c r="B71" s="37"/>
      <c r="D71" s="24"/>
      <c r="E71" s="24"/>
      <c r="F71" s="22"/>
      <c r="G71" s="21"/>
      <c r="H71" s="27"/>
      <c r="J71" s="28"/>
    </row>
    <row r="72" spans="1:10" s="26" customFormat="1" ht="19" x14ac:dyDescent="0.2">
      <c r="A72" s="36">
        <v>35</v>
      </c>
      <c r="B72" s="37" t="s">
        <v>78</v>
      </c>
      <c r="C72" s="26" t="s">
        <v>79</v>
      </c>
      <c r="D72" s="24">
        <v>15000</v>
      </c>
      <c r="E72" s="24">
        <v>15000</v>
      </c>
      <c r="F72" s="22">
        <v>15000</v>
      </c>
      <c r="G72" s="21"/>
      <c r="H72" s="23">
        <v>12000</v>
      </c>
      <c r="I72" s="24">
        <f>H72-F72</f>
        <v>-3000</v>
      </c>
      <c r="J72" s="25">
        <f>IF(H72=0,0,IF(F72=0,"New Line",I72/F72))</f>
        <v>-0.2</v>
      </c>
    </row>
    <row r="73" spans="1:10" s="26" customFormat="1" ht="19" x14ac:dyDescent="0.2">
      <c r="A73" s="36"/>
      <c r="B73" s="37"/>
      <c r="D73" s="24"/>
      <c r="E73" s="24"/>
      <c r="F73" s="22"/>
      <c r="G73" s="21"/>
      <c r="H73" s="27"/>
      <c r="J73" s="28"/>
    </row>
    <row r="74" spans="1:10" s="26" customFormat="1" ht="19" x14ac:dyDescent="0.2">
      <c r="A74" s="36">
        <v>36</v>
      </c>
      <c r="B74" s="37" t="s">
        <v>80</v>
      </c>
      <c r="C74" s="26" t="s">
        <v>81</v>
      </c>
      <c r="D74" s="24">
        <v>50</v>
      </c>
      <c r="E74" s="24">
        <v>0</v>
      </c>
      <c r="F74" s="22">
        <v>0</v>
      </c>
      <c r="G74" s="21"/>
      <c r="H74" s="23">
        <v>0</v>
      </c>
      <c r="I74" s="24">
        <f>H74-F74</f>
        <v>0</v>
      </c>
      <c r="J74" s="25">
        <f>IF(H74=0,0,IF(F74=0,"New Line",I74/F74))</f>
        <v>0</v>
      </c>
    </row>
    <row r="75" spans="1:10" s="26" customFormat="1" ht="19" x14ac:dyDescent="0.2">
      <c r="A75" s="36"/>
      <c r="B75" s="37"/>
      <c r="D75" s="24"/>
      <c r="E75" s="24"/>
      <c r="F75" s="22"/>
      <c r="G75" s="21"/>
      <c r="H75" s="27"/>
      <c r="J75" s="28"/>
    </row>
    <row r="76" spans="1:10" s="26" customFormat="1" ht="19" x14ac:dyDescent="0.2">
      <c r="A76" s="36">
        <v>37</v>
      </c>
      <c r="B76" s="37" t="s">
        <v>82</v>
      </c>
      <c r="C76" s="26" t="s">
        <v>83</v>
      </c>
      <c r="D76" s="24">
        <v>46142</v>
      </c>
      <c r="E76" s="24">
        <v>46142</v>
      </c>
      <c r="F76" s="22">
        <v>54290.04</v>
      </c>
      <c r="G76" s="21"/>
      <c r="H76" s="23">
        <v>51562.63</v>
      </c>
      <c r="I76" s="24">
        <f>H76-F76</f>
        <v>-2727.4100000000035</v>
      </c>
      <c r="J76" s="25">
        <f>IF(H76=0,0,IF(F76=0,"New Line",I76/F76))</f>
        <v>-5.0237760001650457E-2</v>
      </c>
    </row>
    <row r="77" spans="1:10" s="26" customFormat="1" ht="19" x14ac:dyDescent="0.2">
      <c r="A77" s="36"/>
      <c r="B77" s="37"/>
      <c r="D77" s="24"/>
      <c r="E77" s="24"/>
      <c r="F77" s="22"/>
      <c r="G77" s="21"/>
      <c r="H77" s="27"/>
      <c r="J77" s="28"/>
    </row>
    <row r="78" spans="1:10" s="26" customFormat="1" ht="19" x14ac:dyDescent="0.2">
      <c r="A78" s="19">
        <v>38</v>
      </c>
      <c r="B78" s="20" t="s">
        <v>84</v>
      </c>
      <c r="C78" s="21" t="s">
        <v>85</v>
      </c>
      <c r="D78" s="22">
        <v>500</v>
      </c>
      <c r="E78" s="22">
        <v>500</v>
      </c>
      <c r="F78" s="22">
        <v>500</v>
      </c>
      <c r="G78" s="21"/>
      <c r="H78" s="23">
        <v>300</v>
      </c>
      <c r="I78" s="24">
        <f>H78-F78</f>
        <v>-200</v>
      </c>
      <c r="J78" s="25">
        <f>IF(H78=0,0,IF(F78=0,"New Line",I78/F78))</f>
        <v>-0.4</v>
      </c>
    </row>
    <row r="79" spans="1:10" s="26" customFormat="1" ht="19" x14ac:dyDescent="0.2">
      <c r="A79" s="36"/>
      <c r="B79" s="37"/>
      <c r="D79" s="24"/>
      <c r="E79" s="24"/>
      <c r="F79" s="22"/>
      <c r="G79" s="21"/>
      <c r="H79" s="27"/>
      <c r="J79" s="28"/>
    </row>
    <row r="80" spans="1:10" s="26" customFormat="1" ht="19" x14ac:dyDescent="0.2">
      <c r="A80" s="36">
        <v>39</v>
      </c>
      <c r="B80" s="37" t="s">
        <v>86</v>
      </c>
      <c r="C80" s="26" t="s">
        <v>87</v>
      </c>
      <c r="D80" s="24">
        <v>1137.8</v>
      </c>
      <c r="E80" s="24">
        <v>1108.48</v>
      </c>
      <c r="F80" s="22">
        <v>1137.8</v>
      </c>
      <c r="G80" s="21"/>
      <c r="H80" s="23">
        <v>1100</v>
      </c>
      <c r="I80" s="24">
        <f>H80-F80</f>
        <v>-37.799999999999955</v>
      </c>
      <c r="J80" s="25">
        <f>IF(H80=0,0,IF(F80=0,"New Line",I80/F80))</f>
        <v>-3.322200738266827E-2</v>
      </c>
    </row>
    <row r="81" spans="1:11" s="26" customFormat="1" ht="19" x14ac:dyDescent="0.2">
      <c r="A81" s="36"/>
      <c r="B81" s="37"/>
      <c r="D81" s="24"/>
      <c r="E81" s="24"/>
      <c r="F81" s="22"/>
      <c r="G81" s="21"/>
      <c r="H81" s="27"/>
      <c r="J81" s="28"/>
    </row>
    <row r="82" spans="1:11" s="26" customFormat="1" ht="19" x14ac:dyDescent="0.2">
      <c r="A82" s="36">
        <v>40</v>
      </c>
      <c r="B82" s="37" t="s">
        <v>88</v>
      </c>
      <c r="C82" s="26" t="s">
        <v>89</v>
      </c>
      <c r="D82" s="24">
        <v>250</v>
      </c>
      <c r="E82" s="24">
        <v>205.68</v>
      </c>
      <c r="F82" s="22">
        <v>250</v>
      </c>
      <c r="G82" s="21"/>
      <c r="H82" s="23">
        <v>250</v>
      </c>
      <c r="I82" s="24">
        <f>H82-F82</f>
        <v>0</v>
      </c>
      <c r="J82" s="25">
        <f>IF(H82=0,0,IF(F82=0,"New Line",I82/F82))</f>
        <v>0</v>
      </c>
    </row>
    <row r="83" spans="1:11" s="26" customFormat="1" ht="19" x14ac:dyDescent="0.2">
      <c r="A83" s="36"/>
      <c r="B83" s="37"/>
      <c r="D83" s="24"/>
      <c r="E83" s="24"/>
      <c r="F83" s="22"/>
      <c r="G83" s="21"/>
      <c r="H83" s="27"/>
      <c r="J83" s="28"/>
    </row>
    <row r="84" spans="1:11" s="26" customFormat="1" ht="19" x14ac:dyDescent="0.2">
      <c r="A84" s="36">
        <v>41</v>
      </c>
      <c r="B84" s="37" t="s">
        <v>90</v>
      </c>
      <c r="C84" s="26" t="s">
        <v>91</v>
      </c>
      <c r="D84" s="24">
        <v>81064.800000000003</v>
      </c>
      <c r="E84" s="24">
        <v>81064.800000000003</v>
      </c>
      <c r="F84" s="22">
        <v>84000</v>
      </c>
      <c r="G84" s="21"/>
      <c r="H84" s="23">
        <v>84000</v>
      </c>
      <c r="I84" s="24">
        <f>H84-F84</f>
        <v>0</v>
      </c>
      <c r="J84" s="25">
        <f>IF(H84=0,0,IF(F84=0,"New Line",I84/F84))</f>
        <v>0</v>
      </c>
    </row>
    <row r="85" spans="1:11" s="26" customFormat="1" ht="19" x14ac:dyDescent="0.2">
      <c r="A85" s="36"/>
      <c r="B85" s="37"/>
      <c r="D85" s="24"/>
      <c r="E85" s="24"/>
      <c r="F85" s="22"/>
      <c r="G85" s="21"/>
      <c r="H85" s="27"/>
      <c r="J85" s="28"/>
    </row>
    <row r="86" spans="1:11" s="26" customFormat="1" ht="40" x14ac:dyDescent="0.2">
      <c r="A86" s="36">
        <v>43</v>
      </c>
      <c r="B86" s="37" t="s">
        <v>92</v>
      </c>
      <c r="C86" s="38" t="s">
        <v>93</v>
      </c>
      <c r="D86" s="39">
        <v>15000</v>
      </c>
      <c r="E86" s="39">
        <v>0</v>
      </c>
      <c r="F86" s="22">
        <v>15000</v>
      </c>
      <c r="G86" s="21"/>
      <c r="H86" s="23">
        <v>15000</v>
      </c>
      <c r="I86" s="24">
        <f>H86-F86</f>
        <v>0</v>
      </c>
      <c r="J86" s="25">
        <f>IF(H86=0,0,IF(F86=0,"New Line",I86/F86))</f>
        <v>0</v>
      </c>
    </row>
    <row r="87" spans="1:11" s="26" customFormat="1" ht="19" x14ac:dyDescent="0.2">
      <c r="A87" s="36"/>
      <c r="B87" s="37"/>
      <c r="D87" s="24"/>
      <c r="E87" s="24"/>
      <c r="F87" s="22"/>
      <c r="G87" s="21"/>
      <c r="H87" s="27"/>
      <c r="J87" s="28"/>
    </row>
    <row r="88" spans="1:11" s="26" customFormat="1" ht="19" x14ac:dyDescent="0.2">
      <c r="A88" s="19">
        <v>44</v>
      </c>
      <c r="B88" s="20" t="s">
        <v>94</v>
      </c>
      <c r="C88" s="21" t="s">
        <v>95</v>
      </c>
      <c r="D88" s="22">
        <v>4000</v>
      </c>
      <c r="E88" s="22">
        <v>4000</v>
      </c>
      <c r="F88" s="22">
        <v>4000</v>
      </c>
      <c r="G88" s="21"/>
      <c r="H88" s="23">
        <v>4000</v>
      </c>
      <c r="I88" s="24">
        <f>H88-F88</f>
        <v>0</v>
      </c>
      <c r="J88" s="25">
        <f>IF(H88=0,0,IF(F88=0,"New Line",I88/F88))</f>
        <v>0</v>
      </c>
    </row>
    <row r="89" spans="1:11" s="26" customFormat="1" ht="19" x14ac:dyDescent="0.2">
      <c r="A89" s="36"/>
      <c r="B89" s="37"/>
      <c r="D89" s="24"/>
      <c r="E89" s="24"/>
      <c r="F89" s="22"/>
      <c r="G89" s="21"/>
      <c r="H89" s="27" t="s">
        <v>96</v>
      </c>
      <c r="J89" s="28"/>
    </row>
    <row r="90" spans="1:11" s="26" customFormat="1" ht="19" x14ac:dyDescent="0.2">
      <c r="A90" s="36">
        <v>45</v>
      </c>
      <c r="B90" s="37" t="s">
        <v>97</v>
      </c>
      <c r="C90" s="26" t="s">
        <v>98</v>
      </c>
      <c r="D90" s="24">
        <v>39600</v>
      </c>
      <c r="E90" s="24">
        <v>20973.279999999999</v>
      </c>
      <c r="F90" s="22">
        <v>39600</v>
      </c>
      <c r="G90" s="21"/>
      <c r="H90" s="23">
        <v>39600</v>
      </c>
      <c r="I90" s="24">
        <f>H90-F90</f>
        <v>0</v>
      </c>
      <c r="J90" s="25">
        <f>IF(H90=0,0,IF(F90=0,"New Line",I90/F90))</f>
        <v>0</v>
      </c>
    </row>
    <row r="91" spans="1:11" s="26" customFormat="1" ht="19" x14ac:dyDescent="0.2">
      <c r="A91" s="36"/>
      <c r="B91" s="37"/>
      <c r="D91" s="24"/>
      <c r="E91" s="24"/>
      <c r="F91" s="24"/>
      <c r="J91" s="28"/>
    </row>
    <row r="92" spans="1:11" s="26" customFormat="1" ht="19" x14ac:dyDescent="0.2">
      <c r="A92" s="40"/>
      <c r="B92" s="40"/>
      <c r="C92" s="41" t="s">
        <v>99</v>
      </c>
      <c r="D92" s="41">
        <f>SUM(D4:D90)</f>
        <v>800917.60000000009</v>
      </c>
      <c r="E92" s="41">
        <f>SUM(E4:E90)</f>
        <v>760003.15000000014</v>
      </c>
      <c r="F92" s="41">
        <f>SUM(F4:F90)</f>
        <v>841888.35000000009</v>
      </c>
      <c r="G92" s="41"/>
      <c r="H92" s="41">
        <f>SUM(H4:H91)</f>
        <v>882629.25</v>
      </c>
      <c r="I92" s="41">
        <f>H92-F92</f>
        <v>40740.899999999907</v>
      </c>
      <c r="J92" s="41">
        <v>4.8500000000000001E-2</v>
      </c>
      <c r="K92" s="22"/>
    </row>
    <row r="93" spans="1:11" s="26" customFormat="1" ht="19" x14ac:dyDescent="0.2">
      <c r="A93" s="36"/>
      <c r="B93" s="22"/>
      <c r="C93" s="22"/>
      <c r="D93" s="22"/>
      <c r="E93" s="22"/>
      <c r="F93" s="22"/>
      <c r="G93" s="22"/>
      <c r="H93" s="22"/>
      <c r="I93" s="22"/>
      <c r="J93" s="35"/>
      <c r="K93" s="22"/>
    </row>
    <row r="94" spans="1:11" s="26" customFormat="1" ht="19" x14ac:dyDescent="0.2">
      <c r="A94" s="36"/>
      <c r="B94" s="37"/>
      <c r="D94" s="24"/>
      <c r="E94" s="24"/>
      <c r="F94" s="24"/>
      <c r="J94" s="28"/>
      <c r="K94" s="21"/>
    </row>
    <row r="95" spans="1:11" s="26" customFormat="1" ht="19" x14ac:dyDescent="0.2">
      <c r="A95" s="42"/>
      <c r="B95" s="42"/>
      <c r="C95" s="42" t="s">
        <v>100</v>
      </c>
      <c r="D95" s="42"/>
      <c r="E95" s="42"/>
      <c r="F95" s="42"/>
      <c r="G95" s="43"/>
      <c r="H95" s="43"/>
      <c r="I95" s="43"/>
      <c r="J95" s="44"/>
      <c r="K95" s="21"/>
    </row>
    <row r="96" spans="1:11" s="26" customFormat="1" ht="19" x14ac:dyDescent="0.2">
      <c r="A96" s="36"/>
      <c r="B96" s="37"/>
      <c r="D96" s="24"/>
      <c r="E96" s="24"/>
      <c r="F96" s="24"/>
      <c r="J96" s="28"/>
    </row>
    <row r="97" spans="1:12" s="26" customFormat="1" ht="19" x14ac:dyDescent="0.2">
      <c r="A97" s="36">
        <v>46</v>
      </c>
      <c r="B97" s="36">
        <v>46</v>
      </c>
      <c r="C97" s="26" t="s">
        <v>101</v>
      </c>
      <c r="D97" s="24">
        <v>172500</v>
      </c>
      <c r="E97" s="24">
        <v>172500</v>
      </c>
      <c r="F97" s="24">
        <v>172500</v>
      </c>
      <c r="H97" s="23">
        <v>165000</v>
      </c>
      <c r="I97" s="24">
        <f>H97-F97</f>
        <v>-7500</v>
      </c>
      <c r="J97" s="25">
        <f>IF(H97=0,0,IF(F97=0,"New Line",I97/F97))</f>
        <v>-4.3478260869565216E-2</v>
      </c>
      <c r="L97" s="24"/>
    </row>
    <row r="98" spans="1:12" s="26" customFormat="1" ht="19" x14ac:dyDescent="0.2">
      <c r="A98" s="36"/>
      <c r="B98" s="37"/>
      <c r="C98" s="45" t="s">
        <v>102</v>
      </c>
      <c r="D98" s="45"/>
      <c r="E98" s="45"/>
      <c r="F98" s="24"/>
      <c r="H98" s="27"/>
      <c r="J98" s="28"/>
    </row>
    <row r="99" spans="1:12" s="26" customFormat="1" ht="19" x14ac:dyDescent="0.2">
      <c r="A99" s="36"/>
      <c r="B99" s="37"/>
      <c r="C99" s="45"/>
      <c r="D99" s="45"/>
      <c r="E99" s="45"/>
      <c r="F99" s="24"/>
      <c r="H99" s="27"/>
      <c r="J99" s="28"/>
    </row>
    <row r="100" spans="1:12" s="26" customFormat="1" ht="19" x14ac:dyDescent="0.2">
      <c r="C100" s="26" t="s">
        <v>103</v>
      </c>
      <c r="E100" s="24"/>
      <c r="F100" s="24"/>
      <c r="H100" s="23">
        <v>83000</v>
      </c>
      <c r="I100" s="24">
        <f>H100-F100</f>
        <v>83000</v>
      </c>
      <c r="J100" s="25"/>
      <c r="L100" s="24"/>
    </row>
    <row r="101" spans="1:12" s="26" customFormat="1" ht="19" x14ac:dyDescent="0.2">
      <c r="A101" s="36"/>
      <c r="B101" s="36"/>
      <c r="D101" s="24"/>
      <c r="E101" s="24"/>
      <c r="F101" s="24"/>
      <c r="H101" s="23"/>
      <c r="I101" s="24"/>
      <c r="J101" s="25"/>
      <c r="L101" s="24"/>
    </row>
    <row r="102" spans="1:12" s="26" customFormat="1" ht="19" x14ac:dyDescent="0.2">
      <c r="A102" s="36">
        <v>47</v>
      </c>
      <c r="B102" s="36">
        <v>47</v>
      </c>
      <c r="C102" s="26" t="s">
        <v>104</v>
      </c>
      <c r="D102" s="24">
        <v>40532.400000000001</v>
      </c>
      <c r="E102" s="24">
        <v>41645.9</v>
      </c>
      <c r="F102" s="24">
        <v>45000</v>
      </c>
      <c r="H102" s="23">
        <v>45000</v>
      </c>
      <c r="I102" s="24">
        <f>H102-F102</f>
        <v>0</v>
      </c>
      <c r="J102" s="25">
        <f>IF(H102=0,0,IF(F102=0,"New Line",I102/F102))</f>
        <v>0</v>
      </c>
      <c r="L102" s="24"/>
    </row>
    <row r="103" spans="1:12" s="26" customFormat="1" ht="19" x14ac:dyDescent="0.2">
      <c r="D103" s="24"/>
      <c r="E103" s="24"/>
      <c r="F103" s="24"/>
      <c r="J103" s="28"/>
    </row>
    <row r="104" spans="1:12" s="26" customFormat="1" ht="19" x14ac:dyDescent="0.2">
      <c r="A104" s="46"/>
      <c r="B104" s="46"/>
      <c r="C104" s="46" t="s">
        <v>105</v>
      </c>
      <c r="D104" s="46">
        <f>SUM(D97:D102)</f>
        <v>213032.4</v>
      </c>
      <c r="E104" s="46">
        <f>SUM(E97:E102)</f>
        <v>214145.9</v>
      </c>
      <c r="F104" s="46">
        <f>SUM(F97:F103)</f>
        <v>217500</v>
      </c>
      <c r="G104" s="46"/>
      <c r="H104" s="46">
        <f>SUM(H97:H103)</f>
        <v>293000</v>
      </c>
      <c r="I104" s="46">
        <f>H104-F104</f>
        <v>75500</v>
      </c>
      <c r="J104" s="47">
        <f>IF(H104=0,0,IF(F104=0,"New Line",I104/F104))</f>
        <v>0.3471264367816092</v>
      </c>
      <c r="K104" s="22"/>
    </row>
    <row r="105" spans="1:12" s="26" customFormat="1" ht="19" x14ac:dyDescent="0.2">
      <c r="C105" s="24"/>
      <c r="D105" s="24"/>
      <c r="E105" s="24"/>
      <c r="F105" s="24"/>
      <c r="G105" s="48"/>
      <c r="J105" s="28"/>
    </row>
    <row r="106" spans="1:12" s="26" customFormat="1" ht="19" x14ac:dyDescent="0.2">
      <c r="D106" s="24"/>
      <c r="E106" s="24"/>
    </row>
    <row r="107" spans="1:12" s="26" customFormat="1" ht="19" x14ac:dyDescent="0.2">
      <c r="A107" s="41"/>
      <c r="B107" s="41"/>
      <c r="C107" s="41" t="s">
        <v>106</v>
      </c>
      <c r="D107" s="41"/>
      <c r="E107" s="41"/>
      <c r="F107" s="49"/>
      <c r="G107" s="50"/>
      <c r="H107" s="51"/>
      <c r="I107" s="51"/>
      <c r="J107" s="52"/>
      <c r="K107" s="21"/>
    </row>
    <row r="108" spans="1:12" s="26" customFormat="1" ht="19" x14ac:dyDescent="0.2">
      <c r="D108" s="24"/>
      <c r="E108" s="24"/>
      <c r="G108" s="24"/>
      <c r="J108" s="28"/>
    </row>
    <row r="109" spans="1:12" s="26" customFormat="1" ht="40" x14ac:dyDescent="0.2">
      <c r="A109" s="36">
        <v>49</v>
      </c>
      <c r="B109" s="53" t="str">
        <f>C109</f>
        <v>Out of District Tuition</v>
      </c>
      <c r="C109" s="26" t="s">
        <v>107</v>
      </c>
      <c r="D109" s="24">
        <v>0</v>
      </c>
      <c r="E109" s="24">
        <v>0</v>
      </c>
      <c r="F109" s="24">
        <v>57750</v>
      </c>
      <c r="H109" s="23">
        <v>40000</v>
      </c>
      <c r="I109" s="24">
        <f>H109-F109</f>
        <v>-17750</v>
      </c>
      <c r="J109" s="25">
        <f>IF(H109=0,0,IF(F109=0,"New Line",I109/F109))</f>
        <v>-0.30735930735930733</v>
      </c>
    </row>
    <row r="110" spans="1:12" s="26" customFormat="1" ht="19" x14ac:dyDescent="0.2">
      <c r="A110" s="36"/>
      <c r="D110" s="24"/>
      <c r="E110" s="24"/>
      <c r="H110" s="27"/>
      <c r="J110" s="28"/>
    </row>
    <row r="111" spans="1:12" s="26" customFormat="1" ht="20" x14ac:dyDescent="0.2">
      <c r="A111" s="36">
        <v>50</v>
      </c>
      <c r="B111" s="53" t="s">
        <v>108</v>
      </c>
      <c r="C111" s="26" t="s">
        <v>109</v>
      </c>
      <c r="D111" s="24">
        <v>57880</v>
      </c>
      <c r="E111" s="24">
        <v>68648.289999999994</v>
      </c>
      <c r="F111" s="24">
        <v>60000</v>
      </c>
      <c r="H111" s="23">
        <v>29000</v>
      </c>
      <c r="I111" s="24">
        <f>H111-F111</f>
        <v>-31000</v>
      </c>
      <c r="J111" s="25">
        <f>IF(H111=0,0,IF(F111=0,"New Line",I111/F111))</f>
        <v>-0.51666666666666672</v>
      </c>
    </row>
    <row r="112" spans="1:12" s="26" customFormat="1" ht="19" x14ac:dyDescent="0.2">
      <c r="A112" s="36"/>
      <c r="D112" s="24"/>
      <c r="E112" s="24"/>
      <c r="J112" s="28"/>
    </row>
    <row r="113" spans="1:12" s="26" customFormat="1" ht="19" x14ac:dyDescent="0.2">
      <c r="A113" s="41"/>
      <c r="B113" s="41"/>
      <c r="C113" s="41" t="s">
        <v>110</v>
      </c>
      <c r="D113" s="41">
        <v>57880</v>
      </c>
      <c r="E113" s="41">
        <v>68648.289999999994</v>
      </c>
      <c r="F113" s="41">
        <f>SUM(F109:F111)</f>
        <v>117750</v>
      </c>
      <c r="G113" s="41"/>
      <c r="H113" s="41">
        <f>SUM(H109:H111)</f>
        <v>69000</v>
      </c>
      <c r="I113" s="41">
        <f>SUM(I109:I111)</f>
        <v>-48750</v>
      </c>
      <c r="J113" s="25">
        <f>IF(H113=0,0,IF(F113=0,"New Line",I113/F113))</f>
        <v>-0.4140127388535032</v>
      </c>
      <c r="K113" s="22"/>
    </row>
    <row r="114" spans="1:12" s="26" customFormat="1" ht="1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35"/>
      <c r="K114" s="22"/>
    </row>
    <row r="115" spans="1:12" s="26" customFormat="1" ht="19" x14ac:dyDescent="0.2">
      <c r="A115" s="54"/>
      <c r="B115" s="54"/>
      <c r="C115" s="54" t="s">
        <v>111</v>
      </c>
      <c r="D115" s="54"/>
      <c r="E115" s="54"/>
      <c r="F115" s="54"/>
      <c r="G115" s="54"/>
      <c r="H115" s="54"/>
      <c r="I115" s="54"/>
      <c r="J115" s="55"/>
      <c r="K115" s="22"/>
    </row>
    <row r="116" spans="1:12" s="26" customFormat="1" ht="19" x14ac:dyDescent="0.2">
      <c r="A116" s="22"/>
      <c r="B116" s="21"/>
      <c r="C116" s="21"/>
      <c r="D116" s="22"/>
      <c r="E116" s="22"/>
      <c r="F116" s="22"/>
      <c r="G116" s="22"/>
      <c r="H116" s="22"/>
      <c r="I116" s="22"/>
      <c r="J116" s="35"/>
      <c r="K116" s="22"/>
    </row>
    <row r="117" spans="1:12" s="26" customFormat="1" ht="40" x14ac:dyDescent="0.2">
      <c r="A117" s="22"/>
      <c r="B117" s="53" t="s">
        <v>112</v>
      </c>
      <c r="C117" s="21" t="s">
        <v>112</v>
      </c>
      <c r="D117" s="22">
        <v>0</v>
      </c>
      <c r="E117" s="22">
        <v>0</v>
      </c>
      <c r="F117" s="22">
        <v>0</v>
      </c>
      <c r="G117" s="22"/>
      <c r="H117" s="23">
        <v>8075</v>
      </c>
      <c r="I117" s="24">
        <f>H117-F117</f>
        <v>8075</v>
      </c>
      <c r="J117" s="25" t="str">
        <f>IF(H117=0,0,IF(F117=0,"New Line",I117/F117))</f>
        <v>New Line</v>
      </c>
      <c r="K117" s="22"/>
    </row>
    <row r="118" spans="1:12" s="26" customFormat="1" ht="19" x14ac:dyDescent="0.2">
      <c r="A118" s="22"/>
      <c r="B118" s="21"/>
      <c r="C118" s="21"/>
      <c r="D118" s="22"/>
      <c r="E118" s="22"/>
      <c r="F118" s="22"/>
      <c r="G118" s="22"/>
      <c r="H118" s="23"/>
      <c r="I118" s="22"/>
      <c r="J118" s="35"/>
      <c r="K118" s="22"/>
    </row>
    <row r="119" spans="1:12" s="26" customFormat="1" ht="19" x14ac:dyDescent="0.2">
      <c r="B119" s="26" t="s">
        <v>113</v>
      </c>
      <c r="C119" s="26" t="s">
        <v>113</v>
      </c>
      <c r="D119" s="24">
        <v>0</v>
      </c>
      <c r="E119" s="24">
        <v>0</v>
      </c>
      <c r="F119" s="24">
        <v>0</v>
      </c>
      <c r="H119" s="23">
        <v>3500</v>
      </c>
      <c r="I119" s="24">
        <f>H119-F119</f>
        <v>3500</v>
      </c>
      <c r="J119" s="25" t="str">
        <f>IF(H119=0,0,IF(F119=0,"New Line",I119/F119))</f>
        <v>New Line</v>
      </c>
    </row>
    <row r="120" spans="1:12" s="26" customFormat="1" ht="19" x14ac:dyDescent="0.2">
      <c r="D120" s="24"/>
      <c r="E120" s="24"/>
      <c r="J120" s="28"/>
    </row>
    <row r="121" spans="1:12" s="26" customFormat="1" ht="19" x14ac:dyDescent="0.2">
      <c r="A121" s="56"/>
      <c r="B121" s="56"/>
      <c r="C121" s="54" t="s">
        <v>114</v>
      </c>
      <c r="D121" s="54"/>
      <c r="E121" s="54"/>
      <c r="F121" s="54">
        <f>SUM(F117:F120)</f>
        <v>0</v>
      </c>
      <c r="G121" s="56"/>
      <c r="H121" s="54">
        <f>SUM(H117:H120)</f>
        <v>11575</v>
      </c>
      <c r="I121" s="54">
        <f>H121-F121</f>
        <v>11575</v>
      </c>
      <c r="J121" s="55" t="str">
        <f>IF(H121=0,0,IF(F121=0,"New Line",I121/F121))</f>
        <v>New Line</v>
      </c>
    </row>
    <row r="122" spans="1:12" s="26" customFormat="1" ht="19" x14ac:dyDescent="0.2">
      <c r="B122" s="57"/>
      <c r="C122" s="57"/>
      <c r="D122" s="58"/>
      <c r="E122" s="58"/>
      <c r="F122" s="57"/>
      <c r="G122" s="57"/>
      <c r="H122" s="58"/>
      <c r="I122" s="57"/>
      <c r="J122" s="59"/>
    </row>
    <row r="123" spans="1:12" s="26" customFormat="1" ht="21" customHeight="1" x14ac:dyDescent="0.2">
      <c r="B123" s="82" t="s">
        <v>115</v>
      </c>
      <c r="C123" s="83"/>
      <c r="D123" s="60"/>
      <c r="E123" s="61"/>
      <c r="F123" s="62">
        <f>SUM(F113+F121+F104+F92)</f>
        <v>1177138.3500000001</v>
      </c>
      <c r="G123" s="63"/>
      <c r="H123" s="62">
        <f>SUM(H113+H121+H104+H92)</f>
        <v>1256204.25</v>
      </c>
      <c r="I123" s="62">
        <f>SUM(I113+I121+I104+I92)</f>
        <v>79065.899999999907</v>
      </c>
      <c r="J123" s="64">
        <f>IF(H123=0,0,IF(F123=0,"New Line",I123/F123))</f>
        <v>6.7167890673173553E-2</v>
      </c>
      <c r="K123" s="65">
        <f>K110+K120</f>
        <v>0</v>
      </c>
      <c r="L123" s="66" t="e">
        <f>IF(J123=0,0,IF(#REF!=0,"New Line",-K123/#REF!))</f>
        <v>#REF!</v>
      </c>
    </row>
    <row r="124" spans="1:12" s="26" customFormat="1" ht="19" x14ac:dyDescent="0.2">
      <c r="B124" s="67"/>
      <c r="C124" s="67"/>
      <c r="D124" s="67"/>
      <c r="E124" s="67"/>
      <c r="F124" s="67"/>
      <c r="G124" s="67"/>
      <c r="H124" s="58"/>
      <c r="I124" s="58"/>
      <c r="J124" s="58"/>
      <c r="K124" s="58"/>
      <c r="L124" s="66"/>
    </row>
    <row r="125" spans="1:12" s="26" customFormat="1" ht="19" x14ac:dyDescent="0.2">
      <c r="A125" s="68"/>
      <c r="B125" s="68"/>
      <c r="C125" s="68" t="s">
        <v>116</v>
      </c>
      <c r="D125" s="68"/>
      <c r="E125" s="68"/>
      <c r="F125" s="68"/>
      <c r="G125" s="69"/>
      <c r="H125" s="69"/>
      <c r="I125" s="69"/>
      <c r="J125" s="70"/>
    </row>
    <row r="126" spans="1:12" s="26" customFormat="1" ht="19" x14ac:dyDescent="0.2">
      <c r="D126" s="24"/>
      <c r="E126" s="24"/>
      <c r="J126" s="28"/>
    </row>
    <row r="127" spans="1:12" s="26" customFormat="1" ht="19" x14ac:dyDescent="0.2">
      <c r="A127" s="36">
        <v>51</v>
      </c>
      <c r="B127" s="36" t="s">
        <v>117</v>
      </c>
      <c r="C127" s="26" t="s">
        <v>117</v>
      </c>
      <c r="D127" s="24"/>
      <c r="E127" s="24"/>
      <c r="F127" s="24">
        <v>14051</v>
      </c>
      <c r="H127" s="24">
        <v>50000</v>
      </c>
      <c r="I127" s="24">
        <f>H127-F127</f>
        <v>35949</v>
      </c>
      <c r="J127" s="25">
        <f>IF(H127=0,0,IF(F127=0,"New Line",I127/F127))</f>
        <v>2.5584655896377484</v>
      </c>
    </row>
    <row r="128" spans="1:12" s="26" customFormat="1" ht="19" x14ac:dyDescent="0.2">
      <c r="A128" s="36"/>
      <c r="B128" s="36"/>
      <c r="D128" s="24"/>
      <c r="E128" s="24"/>
      <c r="J128" s="28"/>
    </row>
    <row r="129" spans="1:12" s="26" customFormat="1" ht="19" x14ac:dyDescent="0.2">
      <c r="A129" s="36">
        <v>52</v>
      </c>
      <c r="B129" s="36" t="s">
        <v>118</v>
      </c>
      <c r="C129" s="26" t="s">
        <v>118</v>
      </c>
      <c r="D129" s="24"/>
      <c r="E129" s="24"/>
      <c r="F129" s="24">
        <v>85000</v>
      </c>
      <c r="H129" s="24">
        <v>115000</v>
      </c>
      <c r="I129" s="24">
        <f>H129-F129</f>
        <v>30000</v>
      </c>
      <c r="J129" s="25">
        <f>IF(H129=0,0,IF(F129=0,"New Line",I129/F129))</f>
        <v>0.35294117647058826</v>
      </c>
    </row>
    <row r="130" spans="1:12" s="26" customFormat="1" ht="19" x14ac:dyDescent="0.2">
      <c r="A130" s="36"/>
      <c r="B130" s="36"/>
      <c r="D130" s="24"/>
      <c r="E130" s="24"/>
      <c r="F130" s="24"/>
      <c r="H130" s="24"/>
      <c r="I130" s="24"/>
      <c r="J130" s="25"/>
    </row>
    <row r="131" spans="1:12" s="26" customFormat="1" ht="19" x14ac:dyDescent="0.2">
      <c r="A131" s="68"/>
      <c r="B131" s="68"/>
      <c r="C131" s="68" t="s">
        <v>119</v>
      </c>
      <c r="D131" s="68"/>
      <c r="E131" s="68"/>
      <c r="F131" s="68">
        <f>SUM(F127:F130)</f>
        <v>99051</v>
      </c>
      <c r="G131" s="68"/>
      <c r="H131" s="68">
        <f t="shared" ref="H131" si="0">SUM(H127:H130)</f>
        <v>165000</v>
      </c>
      <c r="I131" s="68">
        <f>H131-F131</f>
        <v>65949</v>
      </c>
      <c r="J131" s="71">
        <f>IF(H131=0,0,IF(F131=0,"New Line",I131/F131))</f>
        <v>0.66580852288215164</v>
      </c>
      <c r="K131" s="32"/>
    </row>
    <row r="132" spans="1:12" s="26" customFormat="1" ht="19" x14ac:dyDescent="0.2">
      <c r="A132" s="36"/>
      <c r="B132" s="32"/>
      <c r="C132" s="32"/>
      <c r="D132" s="32"/>
      <c r="E132" s="32"/>
      <c r="F132" s="32"/>
      <c r="G132" s="32"/>
      <c r="H132" s="32"/>
      <c r="I132" s="22"/>
      <c r="J132" s="35"/>
      <c r="K132" s="32"/>
      <c r="L132" s="21"/>
    </row>
    <row r="133" spans="1:12" s="72" customFormat="1" ht="22.25" customHeight="1" x14ac:dyDescent="0.2">
      <c r="A133" s="68"/>
      <c r="B133" s="68" t="s">
        <v>120</v>
      </c>
      <c r="C133" s="68" t="s">
        <v>121</v>
      </c>
      <c r="D133" s="68"/>
      <c r="E133" s="68"/>
      <c r="F133" s="68">
        <f>F123-F131</f>
        <v>1078087.3500000001</v>
      </c>
      <c r="G133" s="68"/>
      <c r="H133" s="68">
        <f>H123-H131</f>
        <v>1091204.25</v>
      </c>
      <c r="I133" s="68">
        <f>H133-F133</f>
        <v>13116.899999999907</v>
      </c>
      <c r="J133" s="71">
        <f>IF(H133=0,0,IF(F133=0,"New Line",I133/F133))</f>
        <v>1.2166824886684651E-2</v>
      </c>
    </row>
    <row r="134" spans="1:12" s="76" customFormat="1" x14ac:dyDescent="0.25">
      <c r="A134" s="73"/>
      <c r="B134" s="73"/>
      <c r="C134" s="73"/>
      <c r="D134" s="74"/>
      <c r="E134" s="74"/>
      <c r="F134" s="74"/>
      <c r="G134" s="73"/>
      <c r="H134" s="73"/>
      <c r="I134" s="73"/>
      <c r="J134" s="75"/>
      <c r="K134" s="73"/>
    </row>
    <row r="135" spans="1:12" s="76" customFormat="1" x14ac:dyDescent="0.2">
      <c r="D135" s="77"/>
      <c r="E135" s="77"/>
    </row>
    <row r="136" spans="1:12" s="76" customFormat="1" x14ac:dyDescent="0.2">
      <c r="D136" s="77"/>
      <c r="E136" s="77"/>
    </row>
    <row r="138" spans="1:12" s="77" customFormat="1" x14ac:dyDescent="0.2"/>
  </sheetData>
  <mergeCells count="2">
    <mergeCell ref="A1:K1"/>
    <mergeCell ref="B123:C123"/>
  </mergeCells>
  <pageMargins left="0.7" right="0.7" top="0.75" bottom="0.75" header="0.3" footer="0.3"/>
  <pageSetup scale="46" fitToHeight="5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2019-04-26T17:56:23Z</cp:lastPrinted>
  <dcterms:created xsi:type="dcterms:W3CDTF">2019-04-23T15:35:32Z</dcterms:created>
  <dcterms:modified xsi:type="dcterms:W3CDTF">2019-04-26T19:37:56Z</dcterms:modified>
</cp:coreProperties>
</file>